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drawings/drawing7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8.xml" ContentType="application/vnd.openxmlformats-officedocument.drawing+xml"/>
  <Override PartName="/xl/ctrlProps/ctrlProp4.xml" ContentType="application/vnd.ms-excel.controlproperties+xml"/>
  <Override PartName="/xl/drawings/drawing9.xml" ContentType="application/vnd.openxmlformats-officedocument.drawing+xml"/>
  <Override PartName="/xl/ctrlProps/ctrlProp5.xml" ContentType="application/vnd.ms-excel.controlproperties+xml"/>
  <Override PartName="/xl/drawings/drawing10.xml" ContentType="application/vnd.openxmlformats-officedocument.drawing+xml"/>
  <Override PartName="/xl/ctrlProps/ctrlProp6.xml" ContentType="application/vnd.ms-excel.controlproperties+xml"/>
  <Override PartName="/xl/drawings/drawing11.xml" ContentType="application/vnd.openxmlformats-officedocument.drawing+xml"/>
  <Override PartName="/xl/ctrlProps/ctrlProp7.xml" ContentType="application/vnd.ms-excel.controlproperties+xml"/>
  <Override PartName="/xl/drawings/drawing1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 codeName="{B7FE6334-C1A2-E50D-BD3D-5F4D41BBC2E3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to\Downloads\"/>
    </mc:Choice>
  </mc:AlternateContent>
  <xr:revisionPtr revIDLastSave="0" documentId="13_ncr:1_{0CF2E207-D4E7-4018-99CA-31CBE7BC2624}" xr6:coauthVersionLast="47" xr6:coauthVersionMax="47" xr10:uidLastSave="{00000000-0000-0000-0000-000000000000}"/>
  <bookViews>
    <workbookView xWindow="0" yWindow="720" windowWidth="20490" windowHeight="10800" tabRatio="947" activeTab="3" xr2:uid="{00000000-000D-0000-FFFF-FFFF00000000}"/>
  </bookViews>
  <sheets>
    <sheet name="Tableau" sheetId="8" r:id="rId1"/>
    <sheet name="Clubs 60" sheetId="36" r:id="rId2"/>
    <sheet name="Divisions 60" sheetId="37" r:id="rId3"/>
    <sheet name="Calendriers 60" sheetId="38" r:id="rId4"/>
    <sheet name="Coord 60" sheetId="35" r:id="rId5"/>
    <sheet name="DIV1 60" sheetId="39" r:id="rId6"/>
    <sheet name="DIV2 60" sheetId="57" r:id="rId7"/>
    <sheet name="DIV3 60" sheetId="60" r:id="rId8"/>
    <sheet name="DIV4 60" sheetId="63" r:id="rId9"/>
    <sheet name="DIV5 60" sheetId="64" r:id="rId10"/>
    <sheet name="DIV6 60" sheetId="65" r:id="rId11"/>
    <sheet name="Classements 60" sheetId="40" r:id="rId12"/>
    <sheet name="RI 60" sheetId="44" r:id="rId13"/>
    <sheet name="Recto60" sheetId="41" r:id="rId14"/>
    <sheet name="Verso60" sheetId="42" r:id="rId15"/>
    <sheet name="Données60" sheetId="43" state="hidden" r:id="rId16"/>
    <sheet name="Liste" sheetId="66" r:id="rId17"/>
  </sheets>
  <externalReferences>
    <externalReference r:id="rId18"/>
  </externalReferences>
  <definedNames>
    <definedName name="ACDC">#REF!</definedName>
    <definedName name="ACDCF">#REF!</definedName>
    <definedName name="ACDCPV">#REF!</definedName>
    <definedName name="ACDCV">Recto60!$B$41:$B$48</definedName>
    <definedName name="BCDC">#REF!</definedName>
    <definedName name="BCDCF">#REF!</definedName>
    <definedName name="BCDCPV">#REF!</definedName>
    <definedName name="BCDCV">Recto60!$T$41:$T$48</definedName>
    <definedName name="_xlnm.Print_Titles" localSheetId="3">'Calendriers 60'!$1:$8</definedName>
    <definedName name="_xlnm.Print_Titles" localSheetId="11">'Classements 60'!$1:$8</definedName>
    <definedName name="_xlnm.Print_Area" localSheetId="3">'Calendriers 60'!$A$1:$M$52</definedName>
    <definedName name="_xlnm.Print_Area" localSheetId="11">'Classements 60'!$A$1:$BH$81</definedName>
    <definedName name="_xlnm.Print_Area" localSheetId="4">'Coord 60'!$A$1:$D$54</definedName>
    <definedName name="_xlnm.Print_Area" localSheetId="5">'DIV1 60'!$A$1:$K$28</definedName>
    <definedName name="_xlnm.Print_Area" localSheetId="16">Liste!$A$1:$I$40</definedName>
    <definedName name="_xlnm.Print_Area" localSheetId="13">Recto60!$A$1:$AI$53</definedName>
    <definedName name="_xlnm.Print_Area" localSheetId="12">'RI 60'!$A$1:$I$125</definedName>
    <definedName name="_xlnm.Print_Area" localSheetId="14">Verso60!$A$1:$N$49</definedName>
  </definedNames>
  <calcPr calcId="191029"/>
</workbook>
</file>

<file path=xl/calcChain.xml><?xml version="1.0" encoding="utf-8"?>
<calcChain xmlns="http://schemas.openxmlformats.org/spreadsheetml/2006/main">
  <c r="C17" i="66" l="1"/>
  <c r="E9" i="66" l="1"/>
  <c r="E11" i="66" l="1"/>
  <c r="AV55" i="40" l="1"/>
  <c r="S56" i="40"/>
  <c r="S55" i="40"/>
  <c r="K57" i="40"/>
  <c r="K56" i="40"/>
  <c r="W43" i="40"/>
  <c r="W42" i="40"/>
  <c r="G25" i="65"/>
  <c r="G21" i="65"/>
  <c r="G17" i="65"/>
  <c r="G13" i="65"/>
  <c r="G9" i="65"/>
  <c r="C25" i="65"/>
  <c r="C21" i="65"/>
  <c r="C17" i="65"/>
  <c r="C13" i="65"/>
  <c r="C9" i="65"/>
  <c r="G25" i="64"/>
  <c r="G21" i="64"/>
  <c r="G17" i="64"/>
  <c r="G13" i="64"/>
  <c r="G9" i="64"/>
  <c r="C25" i="64"/>
  <c r="C21" i="64"/>
  <c r="C17" i="64"/>
  <c r="C13" i="64"/>
  <c r="C9" i="64"/>
  <c r="G25" i="63"/>
  <c r="G21" i="63"/>
  <c r="G17" i="63"/>
  <c r="G13" i="63"/>
  <c r="G9" i="63"/>
  <c r="BC57" i="40" l="1"/>
  <c r="AS54" i="40"/>
  <c r="AO54" i="40"/>
  <c r="AK64" i="40"/>
  <c r="BE67" i="40"/>
  <c r="BE66" i="40"/>
  <c r="BE65" i="40"/>
  <c r="BE64" i="40"/>
  <c r="BE63" i="40"/>
  <c r="BE62" i="40"/>
  <c r="BD67" i="40"/>
  <c r="BD66" i="40"/>
  <c r="BD65" i="40"/>
  <c r="BD63" i="40"/>
  <c r="BD64" i="40"/>
  <c r="BD62" i="40"/>
  <c r="BC67" i="40"/>
  <c r="BC66" i="40"/>
  <c r="BC65" i="40"/>
  <c r="BC63" i="40"/>
  <c r="BC64" i="40"/>
  <c r="BC62" i="40"/>
  <c r="BB67" i="40"/>
  <c r="BB66" i="40"/>
  <c r="BB65" i="40"/>
  <c r="BB64" i="40"/>
  <c r="BB63" i="40"/>
  <c r="BB62" i="40"/>
  <c r="BA67" i="40"/>
  <c r="AZ67" i="40" s="1"/>
  <c r="BA66" i="40"/>
  <c r="BA65" i="40"/>
  <c r="AZ65" i="40" s="1"/>
  <c r="BA64" i="40"/>
  <c r="BA63" i="40"/>
  <c r="AZ63" i="40" s="1"/>
  <c r="BA62" i="40"/>
  <c r="AW67" i="40"/>
  <c r="AW66" i="40"/>
  <c r="AW65" i="40"/>
  <c r="AW64" i="40"/>
  <c r="AW63" i="40"/>
  <c r="AW62" i="40"/>
  <c r="AV67" i="40"/>
  <c r="AV66" i="40"/>
  <c r="AV65" i="40"/>
  <c r="AV63" i="40"/>
  <c r="AV64" i="40"/>
  <c r="AV62" i="40"/>
  <c r="AU67" i="40"/>
  <c r="AU66" i="40"/>
  <c r="AU65" i="40"/>
  <c r="AU63" i="40"/>
  <c r="AU64" i="40"/>
  <c r="AU62" i="40"/>
  <c r="AT67" i="40"/>
  <c r="AT66" i="40"/>
  <c r="AT65" i="40"/>
  <c r="AT64" i="40"/>
  <c r="AT63" i="40"/>
  <c r="AT62" i="40"/>
  <c r="AS67" i="40"/>
  <c r="AR67" i="40" s="1"/>
  <c r="AS66" i="40"/>
  <c r="AS65" i="40"/>
  <c r="AR65" i="40" s="1"/>
  <c r="AS64" i="40"/>
  <c r="AS63" i="40"/>
  <c r="AR63" i="40" s="1"/>
  <c r="AS62" i="40"/>
  <c r="AR62" i="40" s="1"/>
  <c r="AO67" i="40"/>
  <c r="AO66" i="40"/>
  <c r="AO65" i="40"/>
  <c r="AO64" i="40"/>
  <c r="AO63" i="40"/>
  <c r="AO62" i="40"/>
  <c r="AN67" i="40"/>
  <c r="AN66" i="40"/>
  <c r="AN65" i="40"/>
  <c r="AN63" i="40"/>
  <c r="AN64" i="40"/>
  <c r="AN62" i="40"/>
  <c r="AM67" i="40"/>
  <c r="AM66" i="40"/>
  <c r="AM65" i="40"/>
  <c r="AM63" i="40"/>
  <c r="AM64" i="40"/>
  <c r="AM62" i="40"/>
  <c r="AL67" i="40"/>
  <c r="AL66" i="40"/>
  <c r="AL65" i="40"/>
  <c r="AL64" i="40"/>
  <c r="AL63" i="40"/>
  <c r="AL62" i="40"/>
  <c r="AK67" i="40"/>
  <c r="AJ67" i="40" s="1"/>
  <c r="AI67" i="40" s="1"/>
  <c r="G67" i="40" s="1"/>
  <c r="AK66" i="40"/>
  <c r="AK65" i="40"/>
  <c r="AJ65" i="40" s="1"/>
  <c r="AI65" i="40" s="1"/>
  <c r="G65" i="40" s="1"/>
  <c r="AK63" i="40"/>
  <c r="AK62" i="40"/>
  <c r="AJ62" i="40" s="1"/>
  <c r="AI62" i="40" s="1"/>
  <c r="G62" i="40" s="1"/>
  <c r="AF67" i="40"/>
  <c r="AF66" i="40"/>
  <c r="AF65" i="40"/>
  <c r="AF64" i="40"/>
  <c r="AF63" i="40"/>
  <c r="AF62" i="40"/>
  <c r="AE67" i="40"/>
  <c r="AE66" i="40"/>
  <c r="AE65" i="40"/>
  <c r="AE63" i="40"/>
  <c r="AE64" i="40"/>
  <c r="AE62" i="40"/>
  <c r="AD67" i="40"/>
  <c r="AD66" i="40"/>
  <c r="AD65" i="40"/>
  <c r="AD63" i="40"/>
  <c r="AD64" i="40"/>
  <c r="AD62" i="40"/>
  <c r="AC67" i="40"/>
  <c r="AC66" i="40"/>
  <c r="AC65" i="40"/>
  <c r="AC64" i="40"/>
  <c r="AC63" i="40"/>
  <c r="AC62" i="40"/>
  <c r="AB67" i="40"/>
  <c r="AB66" i="40"/>
  <c r="AA66" i="40" s="1"/>
  <c r="Z66" i="40" s="1"/>
  <c r="F66" i="40" s="1"/>
  <c r="AB65" i="40"/>
  <c r="AB64" i="40"/>
  <c r="AB63" i="40"/>
  <c r="AB62" i="40"/>
  <c r="AA62" i="40" s="1"/>
  <c r="Z62" i="40" s="1"/>
  <c r="F62" i="40" s="1"/>
  <c r="W67" i="40"/>
  <c r="W66" i="40"/>
  <c r="W65" i="40"/>
  <c r="W64" i="40"/>
  <c r="W63" i="40"/>
  <c r="W62" i="40"/>
  <c r="V67" i="40"/>
  <c r="V66" i="40"/>
  <c r="V65" i="40"/>
  <c r="V63" i="40"/>
  <c r="V64" i="40"/>
  <c r="V62" i="40"/>
  <c r="U67" i="40"/>
  <c r="U66" i="40"/>
  <c r="U65" i="40"/>
  <c r="U63" i="40"/>
  <c r="U64" i="40"/>
  <c r="U62" i="40"/>
  <c r="T67" i="40"/>
  <c r="T66" i="40"/>
  <c r="T65" i="40"/>
  <c r="T64" i="40"/>
  <c r="T63" i="40"/>
  <c r="T62" i="40"/>
  <c r="S67" i="40"/>
  <c r="S66" i="40"/>
  <c r="R66" i="40" s="1"/>
  <c r="Q66" i="40" s="1"/>
  <c r="E66" i="40" s="1"/>
  <c r="S65" i="40"/>
  <c r="S64" i="40"/>
  <c r="S63" i="40"/>
  <c r="S62" i="40"/>
  <c r="R62" i="40" s="1"/>
  <c r="Q62" i="40" s="1"/>
  <c r="E62" i="40" s="1"/>
  <c r="N67" i="40"/>
  <c r="N66" i="40"/>
  <c r="N65" i="40"/>
  <c r="N64" i="40"/>
  <c r="N63" i="40"/>
  <c r="N62" i="40"/>
  <c r="M67" i="40"/>
  <c r="M66" i="40"/>
  <c r="M65" i="40"/>
  <c r="M63" i="40"/>
  <c r="M64" i="40"/>
  <c r="M62" i="40"/>
  <c r="L67" i="40"/>
  <c r="L66" i="40"/>
  <c r="L65" i="40"/>
  <c r="L63" i="40"/>
  <c r="L64" i="40"/>
  <c r="L62" i="40"/>
  <c r="K67" i="40"/>
  <c r="K66" i="40"/>
  <c r="K65" i="40"/>
  <c r="K64" i="40"/>
  <c r="K63" i="40"/>
  <c r="K62" i="40"/>
  <c r="J67" i="40"/>
  <c r="J66" i="40"/>
  <c r="I66" i="40" s="1"/>
  <c r="H66" i="40" s="1"/>
  <c r="D66" i="40" s="1"/>
  <c r="J65" i="40"/>
  <c r="J64" i="40"/>
  <c r="J63" i="40"/>
  <c r="J62" i="40"/>
  <c r="I62" i="40" s="1"/>
  <c r="H62" i="40" s="1"/>
  <c r="D62" i="40" s="1"/>
  <c r="BE57" i="40"/>
  <c r="BE56" i="40"/>
  <c r="BE55" i="40"/>
  <c r="BE54" i="40"/>
  <c r="BE53" i="40"/>
  <c r="BE52" i="40"/>
  <c r="BD57" i="40"/>
  <c r="BD56" i="40"/>
  <c r="BD55" i="40"/>
  <c r="BD53" i="40"/>
  <c r="BD54" i="40"/>
  <c r="BD52" i="40"/>
  <c r="BC56" i="40"/>
  <c r="BC55" i="40"/>
  <c r="BC53" i="40"/>
  <c r="BC54" i="40"/>
  <c r="BC52" i="40"/>
  <c r="BB57" i="40"/>
  <c r="BB56" i="40"/>
  <c r="BB55" i="40"/>
  <c r="BB54" i="40"/>
  <c r="BB53" i="40"/>
  <c r="BB52" i="40"/>
  <c r="BA57" i="40"/>
  <c r="BA56" i="40"/>
  <c r="BA55" i="40"/>
  <c r="BA54" i="40"/>
  <c r="BA53" i="40"/>
  <c r="BA52" i="40"/>
  <c r="AW57" i="40"/>
  <c r="AW56" i="40"/>
  <c r="AW55" i="40"/>
  <c r="AW54" i="40"/>
  <c r="AW53" i="40"/>
  <c r="AW52" i="40"/>
  <c r="AV57" i="40"/>
  <c r="AV56" i="40"/>
  <c r="AV53" i="40"/>
  <c r="AV54" i="40"/>
  <c r="AV52" i="40"/>
  <c r="AU57" i="40"/>
  <c r="AU56" i="40"/>
  <c r="AU55" i="40"/>
  <c r="AU53" i="40"/>
  <c r="AU54" i="40"/>
  <c r="AU52" i="40"/>
  <c r="AT57" i="40"/>
  <c r="AT56" i="40"/>
  <c r="AT55" i="40"/>
  <c r="AT54" i="40"/>
  <c r="AT53" i="40"/>
  <c r="AT52" i="40"/>
  <c r="AS57" i="40"/>
  <c r="AS56" i="40"/>
  <c r="AS55" i="40"/>
  <c r="AS53" i="40"/>
  <c r="AS52" i="40"/>
  <c r="AO57" i="40"/>
  <c r="AO56" i="40"/>
  <c r="AO55" i="40"/>
  <c r="AO53" i="40"/>
  <c r="AO52" i="40"/>
  <c r="AN57" i="40"/>
  <c r="AN56" i="40"/>
  <c r="AN55" i="40"/>
  <c r="AN53" i="40"/>
  <c r="AN54" i="40"/>
  <c r="AN52" i="40"/>
  <c r="AM57" i="40"/>
  <c r="AM56" i="40"/>
  <c r="AM55" i="40"/>
  <c r="AM53" i="40"/>
  <c r="AM54" i="40"/>
  <c r="AM52" i="40"/>
  <c r="AL57" i="40"/>
  <c r="AL56" i="40"/>
  <c r="AL55" i="40"/>
  <c r="AL54" i="40"/>
  <c r="AL53" i="40"/>
  <c r="AL52" i="40"/>
  <c r="AK57" i="40"/>
  <c r="AK56" i="40"/>
  <c r="AK55" i="40"/>
  <c r="AK54" i="40"/>
  <c r="AK53" i="40"/>
  <c r="AK52" i="40"/>
  <c r="AF57" i="40"/>
  <c r="AF56" i="40"/>
  <c r="AF55" i="40"/>
  <c r="AF54" i="40"/>
  <c r="AF53" i="40"/>
  <c r="AF52" i="40"/>
  <c r="AE57" i="40"/>
  <c r="AE56" i="40"/>
  <c r="AE55" i="40"/>
  <c r="AE53" i="40"/>
  <c r="AE54" i="40"/>
  <c r="AE52" i="40"/>
  <c r="AD57" i="40"/>
  <c r="AD56" i="40"/>
  <c r="AD55" i="40"/>
  <c r="AD53" i="40"/>
  <c r="AD54" i="40"/>
  <c r="AD52" i="40"/>
  <c r="AC57" i="40"/>
  <c r="AC56" i="40"/>
  <c r="AC55" i="40"/>
  <c r="AC54" i="40"/>
  <c r="AC53" i="40"/>
  <c r="AC52" i="40"/>
  <c r="AB57" i="40"/>
  <c r="AB56" i="40"/>
  <c r="AB55" i="40"/>
  <c r="AA55" i="40" s="1"/>
  <c r="Z55" i="40" s="1"/>
  <c r="F55" i="40" s="1"/>
  <c r="AB54" i="40"/>
  <c r="AB53" i="40"/>
  <c r="AB52" i="40"/>
  <c r="W57" i="40"/>
  <c r="W56" i="40"/>
  <c r="W55" i="40"/>
  <c r="W54" i="40"/>
  <c r="W53" i="40"/>
  <c r="W52" i="40"/>
  <c r="V57" i="40"/>
  <c r="V56" i="40"/>
  <c r="V55" i="40"/>
  <c r="V53" i="40"/>
  <c r="V54" i="40"/>
  <c r="V52" i="40"/>
  <c r="U57" i="40"/>
  <c r="U56" i="40"/>
  <c r="U55" i="40"/>
  <c r="U53" i="40"/>
  <c r="U54" i="40"/>
  <c r="U52" i="40"/>
  <c r="T57" i="40"/>
  <c r="T56" i="40"/>
  <c r="T55" i="40"/>
  <c r="T54" i="40"/>
  <c r="T53" i="40"/>
  <c r="T52" i="40"/>
  <c r="S57" i="40"/>
  <c r="R57" i="40" s="1"/>
  <c r="Q57" i="40" s="1"/>
  <c r="E57" i="40" s="1"/>
  <c r="R56" i="40"/>
  <c r="Q56" i="40" s="1"/>
  <c r="E56" i="40" s="1"/>
  <c r="R55" i="40"/>
  <c r="Q55" i="40" s="1"/>
  <c r="E55" i="40" s="1"/>
  <c r="S54" i="40"/>
  <c r="S53" i="40"/>
  <c r="S52" i="40"/>
  <c r="N57" i="40"/>
  <c r="N56" i="40"/>
  <c r="N55" i="40"/>
  <c r="N54" i="40"/>
  <c r="N53" i="40"/>
  <c r="N52" i="40"/>
  <c r="M57" i="40"/>
  <c r="M56" i="40"/>
  <c r="M55" i="40"/>
  <c r="M53" i="40"/>
  <c r="M54" i="40"/>
  <c r="M52" i="40"/>
  <c r="L57" i="40"/>
  <c r="L56" i="40"/>
  <c r="L55" i="40"/>
  <c r="L53" i="40"/>
  <c r="L54" i="40"/>
  <c r="L52" i="40"/>
  <c r="K55" i="40"/>
  <c r="K54" i="40"/>
  <c r="K53" i="40"/>
  <c r="K52" i="40"/>
  <c r="J57" i="40"/>
  <c r="I57" i="40" s="1"/>
  <c r="H57" i="40" s="1"/>
  <c r="D57" i="40" s="1"/>
  <c r="J56" i="40"/>
  <c r="I56" i="40" s="1"/>
  <c r="H56" i="40" s="1"/>
  <c r="D56" i="40" s="1"/>
  <c r="J55" i="40"/>
  <c r="I55" i="40" s="1"/>
  <c r="H55" i="40" s="1"/>
  <c r="D55" i="40" s="1"/>
  <c r="J54" i="40"/>
  <c r="J53" i="40"/>
  <c r="J52" i="40"/>
  <c r="I52" i="40" s="1"/>
  <c r="H52" i="40" s="1"/>
  <c r="D52" i="40" s="1"/>
  <c r="AA67" i="40"/>
  <c r="Z67" i="40" s="1"/>
  <c r="F67" i="40" s="1"/>
  <c r="R67" i="40"/>
  <c r="Q67" i="40" s="1"/>
  <c r="E67" i="40" s="1"/>
  <c r="I67" i="40"/>
  <c r="H67" i="40" s="1"/>
  <c r="D67" i="40" s="1"/>
  <c r="AR66" i="40"/>
  <c r="AJ66" i="40"/>
  <c r="AI66" i="40" s="1"/>
  <c r="G66" i="40" s="1"/>
  <c r="AA65" i="40"/>
  <c r="Z65" i="40" s="1"/>
  <c r="F65" i="40" s="1"/>
  <c r="I65" i="40"/>
  <c r="H65" i="40" s="1"/>
  <c r="D65" i="40" s="1"/>
  <c r="AA64" i="40"/>
  <c r="Z64" i="40" s="1"/>
  <c r="F64" i="40" s="1"/>
  <c r="R63" i="40"/>
  <c r="Q63" i="40" s="1"/>
  <c r="E63" i="40" s="1"/>
  <c r="AZ57" i="40"/>
  <c r="AR56" i="40"/>
  <c r="AA56" i="40"/>
  <c r="Z56" i="40" s="1"/>
  <c r="F56" i="40" s="1"/>
  <c r="AJ52" i="40"/>
  <c r="AI52" i="40" s="1"/>
  <c r="G52" i="40" s="1"/>
  <c r="AA52" i="40"/>
  <c r="Z52" i="40" s="1"/>
  <c r="F52" i="40" s="1"/>
  <c r="N8" i="43"/>
  <c r="N7" i="43"/>
  <c r="M8" i="43"/>
  <c r="M7" i="43"/>
  <c r="L8" i="43"/>
  <c r="L7" i="43"/>
  <c r="K8" i="43"/>
  <c r="K7" i="43"/>
  <c r="J8" i="43"/>
  <c r="J7" i="43"/>
  <c r="I8" i="43"/>
  <c r="I7" i="43"/>
  <c r="A57" i="41"/>
  <c r="A56" i="41"/>
  <c r="B54" i="35"/>
  <c r="B8" i="65"/>
  <c r="B7" i="65"/>
  <c r="B5" i="65"/>
  <c r="B6" i="65"/>
  <c r="B4" i="65"/>
  <c r="B3" i="65"/>
  <c r="B4" i="64"/>
  <c r="B5" i="64"/>
  <c r="B6" i="64"/>
  <c r="B7" i="64"/>
  <c r="B8" i="64"/>
  <c r="B3" i="64"/>
  <c r="AJ63" i="40" l="1"/>
  <c r="AI63" i="40" s="1"/>
  <c r="G63" i="40" s="1"/>
  <c r="AJ64" i="40"/>
  <c r="AI64" i="40" s="1"/>
  <c r="G64" i="40" s="1"/>
  <c r="AR57" i="40"/>
  <c r="F23" i="64"/>
  <c r="I42" i="38" s="1"/>
  <c r="F18" i="64"/>
  <c r="E33" i="38" s="1"/>
  <c r="B16" i="64"/>
  <c r="K24" i="38" s="1"/>
  <c r="F11" i="64"/>
  <c r="I15" i="38" s="1"/>
  <c r="B55" i="40"/>
  <c r="B19" i="65"/>
  <c r="G34" i="38" s="1"/>
  <c r="B15" i="65"/>
  <c r="G25" i="38" s="1"/>
  <c r="F10" i="65"/>
  <c r="E16" i="38" s="1"/>
  <c r="B63" i="40"/>
  <c r="B27" i="65"/>
  <c r="G52" i="38" s="1"/>
  <c r="B23" i="65"/>
  <c r="G43" i="38" s="1"/>
  <c r="F16" i="64"/>
  <c r="M24" i="38" s="1"/>
  <c r="F12" i="64"/>
  <c r="M15" i="38" s="1"/>
  <c r="B57" i="40"/>
  <c r="F24" i="64"/>
  <c r="M42" i="38" s="1"/>
  <c r="F19" i="64"/>
  <c r="B23" i="64"/>
  <c r="G42" i="38" s="1"/>
  <c r="B19" i="64"/>
  <c r="G33" i="38" s="1"/>
  <c r="F10" i="64"/>
  <c r="E15" i="38" s="1"/>
  <c r="B15" i="64"/>
  <c r="G24" i="38" s="1"/>
  <c r="B53" i="40"/>
  <c r="F24" i="65"/>
  <c r="M43" i="38" s="1"/>
  <c r="F19" i="65"/>
  <c r="F26" i="65"/>
  <c r="E52" i="38" s="1"/>
  <c r="F16" i="65"/>
  <c r="M25" i="38" s="1"/>
  <c r="F12" i="65"/>
  <c r="M16" i="38" s="1"/>
  <c r="B67" i="40"/>
  <c r="B52" i="40"/>
  <c r="B22" i="64"/>
  <c r="C42" i="38" s="1"/>
  <c r="B18" i="64"/>
  <c r="C33" i="38" s="1"/>
  <c r="B10" i="64"/>
  <c r="C15" i="38" s="1"/>
  <c r="B14" i="64"/>
  <c r="C24" i="38" s="1"/>
  <c r="F20" i="64"/>
  <c r="M33" i="38" s="1"/>
  <c r="B12" i="64"/>
  <c r="K15" i="38" s="1"/>
  <c r="F22" i="64"/>
  <c r="E42" i="38" s="1"/>
  <c r="F15" i="64"/>
  <c r="I24" i="38" s="1"/>
  <c r="F14" i="64"/>
  <c r="E24" i="38" s="1"/>
  <c r="B54" i="40"/>
  <c r="B24" i="64"/>
  <c r="K42" i="38" s="1"/>
  <c r="B20" i="64"/>
  <c r="K33" i="38" s="1"/>
  <c r="B11" i="64"/>
  <c r="G15" i="38" s="1"/>
  <c r="B28" i="65"/>
  <c r="K52" i="38" s="1"/>
  <c r="F23" i="65"/>
  <c r="I43" i="38" s="1"/>
  <c r="F18" i="65"/>
  <c r="E34" i="38" s="1"/>
  <c r="B16" i="65"/>
  <c r="K25" i="38" s="1"/>
  <c r="F11" i="65"/>
  <c r="I16" i="38" s="1"/>
  <c r="B65" i="40"/>
  <c r="F20" i="65"/>
  <c r="M34" i="38" s="1"/>
  <c r="F28" i="65"/>
  <c r="M52" i="38" s="1"/>
  <c r="F22" i="65"/>
  <c r="E43" i="38" s="1"/>
  <c r="F15" i="65"/>
  <c r="I25" i="38" s="1"/>
  <c r="B12" i="65"/>
  <c r="K16" i="38" s="1"/>
  <c r="B66" i="40"/>
  <c r="B56" i="40"/>
  <c r="AR64" i="40"/>
  <c r="F27" i="65"/>
  <c r="I52" i="38" s="1"/>
  <c r="B64" i="40"/>
  <c r="B24" i="65"/>
  <c r="K43" i="38" s="1"/>
  <c r="B20" i="65"/>
  <c r="K34" i="38" s="1"/>
  <c r="F14" i="65"/>
  <c r="E25" i="38" s="1"/>
  <c r="B11" i="65"/>
  <c r="G16" i="38" s="1"/>
  <c r="B18" i="65"/>
  <c r="C34" i="38" s="1"/>
  <c r="B14" i="65"/>
  <c r="C25" i="38" s="1"/>
  <c r="B10" i="65"/>
  <c r="C16" i="38" s="1"/>
  <c r="B62" i="40"/>
  <c r="B26" i="65"/>
  <c r="C52" i="38" s="1"/>
  <c r="B22" i="65"/>
  <c r="C43" i="38" s="1"/>
  <c r="I53" i="40"/>
  <c r="H53" i="40" s="1"/>
  <c r="D53" i="40" s="1"/>
  <c r="I54" i="40"/>
  <c r="H54" i="40" s="1"/>
  <c r="D54" i="40" s="1"/>
  <c r="R53" i="40"/>
  <c r="Q53" i="40" s="1"/>
  <c r="E53" i="40" s="1"/>
  <c r="R54" i="40"/>
  <c r="Q54" i="40" s="1"/>
  <c r="E54" i="40" s="1"/>
  <c r="AA53" i="40"/>
  <c r="Z53" i="40" s="1"/>
  <c r="F53" i="40" s="1"/>
  <c r="AA54" i="40"/>
  <c r="Z54" i="40" s="1"/>
  <c r="F54" i="40" s="1"/>
  <c r="AJ53" i="40"/>
  <c r="AI53" i="40" s="1"/>
  <c r="G53" i="40" s="1"/>
  <c r="AJ55" i="40"/>
  <c r="AI55" i="40" s="1"/>
  <c r="G55" i="40" s="1"/>
  <c r="AJ57" i="40"/>
  <c r="AI57" i="40" s="1"/>
  <c r="G57" i="40" s="1"/>
  <c r="AJ54" i="40"/>
  <c r="AI54" i="40" s="1"/>
  <c r="G54" i="40" s="1"/>
  <c r="AJ56" i="40"/>
  <c r="AI56" i="40" s="1"/>
  <c r="G56" i="40" s="1"/>
  <c r="AR52" i="40"/>
  <c r="AR53" i="40"/>
  <c r="AZ53" i="40"/>
  <c r="AZ55" i="40"/>
  <c r="AZ52" i="40"/>
  <c r="AZ56" i="40"/>
  <c r="BH56" i="40" s="1"/>
  <c r="I64" i="40"/>
  <c r="H64" i="40" s="1"/>
  <c r="D64" i="40" s="1"/>
  <c r="I63" i="40"/>
  <c r="H63" i="40" s="1"/>
  <c r="D63" i="40" s="1"/>
  <c r="R64" i="40"/>
  <c r="Q64" i="40" s="1"/>
  <c r="E64" i="40" s="1"/>
  <c r="AA63" i="40"/>
  <c r="Z63" i="40" s="1"/>
  <c r="F63" i="40" s="1"/>
  <c r="AZ64" i="40"/>
  <c r="BH64" i="40" s="1"/>
  <c r="AZ54" i="40"/>
  <c r="R65" i="40"/>
  <c r="Q65" i="40" s="1"/>
  <c r="E65" i="40" s="1"/>
  <c r="C65" i="40" s="1"/>
  <c r="AZ62" i="40"/>
  <c r="AA57" i="40"/>
  <c r="Z57" i="40" s="1"/>
  <c r="F57" i="40" s="1"/>
  <c r="AR55" i="40"/>
  <c r="R52" i="40"/>
  <c r="Q52" i="40" s="1"/>
  <c r="E52" i="40" s="1"/>
  <c r="AR54" i="40"/>
  <c r="BH54" i="40" s="1"/>
  <c r="AZ66" i="40"/>
  <c r="BH66" i="40" s="1"/>
  <c r="BH67" i="40"/>
  <c r="BH65" i="40"/>
  <c r="BH63" i="40"/>
  <c r="BH62" i="40"/>
  <c r="C67" i="40"/>
  <c r="C63" i="40"/>
  <c r="BH57" i="40"/>
  <c r="BH53" i="40"/>
  <c r="BH52" i="40"/>
  <c r="C55" i="40"/>
  <c r="C53" i="40"/>
  <c r="C52" i="40"/>
  <c r="C62" i="40"/>
  <c r="C66" i="40"/>
  <c r="C54" i="40"/>
  <c r="C56" i="40"/>
  <c r="F28" i="64"/>
  <c r="M51" i="38" s="1"/>
  <c r="B28" i="64"/>
  <c r="K51" i="38" s="1"/>
  <c r="F27" i="64"/>
  <c r="I51" i="38" s="1"/>
  <c r="B27" i="64"/>
  <c r="G51" i="38" s="1"/>
  <c r="F26" i="64"/>
  <c r="E51" i="38" s="1"/>
  <c r="B26" i="64"/>
  <c r="C51" i="38" s="1"/>
  <c r="C64" i="40" l="1"/>
  <c r="I33" i="38"/>
  <c r="I34" i="38"/>
  <c r="BH55" i="40"/>
  <c r="C57" i="40"/>
  <c r="AM47" i="40"/>
  <c r="S47" i="40"/>
  <c r="S45" i="40"/>
  <c r="S43" i="40"/>
  <c r="A4" i="43"/>
  <c r="A5" i="43"/>
  <c r="A6" i="43"/>
  <c r="A7" i="43"/>
  <c r="A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N35" i="40"/>
  <c r="N6" i="43"/>
  <c r="M6" i="43"/>
  <c r="BE47" i="40" l="1"/>
  <c r="BE46" i="40"/>
  <c r="BE45" i="40"/>
  <c r="BE44" i="40"/>
  <c r="BE43" i="40"/>
  <c r="BE42" i="40"/>
  <c r="BD47" i="40"/>
  <c r="BD46" i="40"/>
  <c r="BD45" i="40"/>
  <c r="BD43" i="40"/>
  <c r="BD44" i="40"/>
  <c r="BD42" i="40"/>
  <c r="BC47" i="40"/>
  <c r="BC46" i="40"/>
  <c r="BC45" i="40"/>
  <c r="BC43" i="40"/>
  <c r="BC44" i="40"/>
  <c r="BC34" i="40"/>
  <c r="BC33" i="40"/>
  <c r="BC32" i="40"/>
  <c r="BC42" i="40"/>
  <c r="BB47" i="40"/>
  <c r="BB46" i="40"/>
  <c r="BB45" i="40"/>
  <c r="BB44" i="40"/>
  <c r="BB43" i="40"/>
  <c r="BB42" i="40"/>
  <c r="BA47" i="40"/>
  <c r="BA46" i="40"/>
  <c r="BA45" i="40"/>
  <c r="BA44" i="40"/>
  <c r="BA43" i="40"/>
  <c r="BA42" i="40"/>
  <c r="AW47" i="40"/>
  <c r="AW46" i="40"/>
  <c r="AW45" i="40"/>
  <c r="AW44" i="40"/>
  <c r="AW43" i="40"/>
  <c r="AW42" i="40"/>
  <c r="AV47" i="40"/>
  <c r="AV46" i="40"/>
  <c r="AV45" i="40"/>
  <c r="AV43" i="40"/>
  <c r="AV44" i="40"/>
  <c r="AV42" i="40"/>
  <c r="AU47" i="40"/>
  <c r="AU46" i="40"/>
  <c r="AU45" i="40"/>
  <c r="AU43" i="40"/>
  <c r="AU44" i="40"/>
  <c r="AU42" i="40"/>
  <c r="AT47" i="40"/>
  <c r="AT46" i="40"/>
  <c r="AT45" i="40"/>
  <c r="AT44" i="40"/>
  <c r="AT43" i="40"/>
  <c r="AT42" i="40"/>
  <c r="AS47" i="40"/>
  <c r="AS46" i="40"/>
  <c r="AS45" i="40"/>
  <c r="AS44" i="40"/>
  <c r="AS43" i="40"/>
  <c r="AS42" i="40"/>
  <c r="AO47" i="40"/>
  <c r="AO46" i="40"/>
  <c r="AO45" i="40"/>
  <c r="AO44" i="40"/>
  <c r="AO43" i="40"/>
  <c r="AO42" i="40"/>
  <c r="AN47" i="40"/>
  <c r="AN46" i="40"/>
  <c r="AN45" i="40"/>
  <c r="AN43" i="40"/>
  <c r="AN44" i="40"/>
  <c r="AN42" i="40"/>
  <c r="AM46" i="40"/>
  <c r="AM45" i="40"/>
  <c r="AM43" i="40"/>
  <c r="AM44" i="40"/>
  <c r="AM42" i="40"/>
  <c r="AL47" i="40"/>
  <c r="AL46" i="40"/>
  <c r="AL45" i="40"/>
  <c r="AL44" i="40"/>
  <c r="AL43" i="40"/>
  <c r="AL42" i="40"/>
  <c r="AK47" i="40"/>
  <c r="AK46" i="40"/>
  <c r="AK45" i="40"/>
  <c r="AK44" i="40"/>
  <c r="AK43" i="40"/>
  <c r="AK42" i="40"/>
  <c r="AF47" i="40"/>
  <c r="AF46" i="40"/>
  <c r="AF45" i="40"/>
  <c r="AF44" i="40"/>
  <c r="AF43" i="40"/>
  <c r="AF42" i="40"/>
  <c r="AE47" i="40"/>
  <c r="AE46" i="40"/>
  <c r="AE45" i="40"/>
  <c r="AE43" i="40"/>
  <c r="AE44" i="40"/>
  <c r="AE42" i="40"/>
  <c r="AD47" i="40"/>
  <c r="AD46" i="40"/>
  <c r="AD45" i="40"/>
  <c r="AD43" i="40"/>
  <c r="AD44" i="40"/>
  <c r="AD42" i="40"/>
  <c r="AC47" i="40"/>
  <c r="AC46" i="40"/>
  <c r="AC45" i="40"/>
  <c r="AC44" i="40"/>
  <c r="AC43" i="40"/>
  <c r="AC42" i="40"/>
  <c r="AB47" i="40"/>
  <c r="AB46" i="40"/>
  <c r="AB45" i="40"/>
  <c r="AB44" i="40"/>
  <c r="AB43" i="40"/>
  <c r="AB42" i="40"/>
  <c r="W47" i="40"/>
  <c r="W46" i="40"/>
  <c r="W45" i="40"/>
  <c r="W44" i="40"/>
  <c r="V47" i="40"/>
  <c r="V46" i="40"/>
  <c r="V45" i="40"/>
  <c r="V43" i="40"/>
  <c r="V44" i="40"/>
  <c r="V42" i="40"/>
  <c r="U47" i="40"/>
  <c r="U46" i="40"/>
  <c r="U43" i="40"/>
  <c r="U44" i="40"/>
  <c r="U42" i="40"/>
  <c r="U45" i="40"/>
  <c r="T47" i="40"/>
  <c r="T46" i="40"/>
  <c r="T45" i="40"/>
  <c r="T44" i="40"/>
  <c r="T43" i="40"/>
  <c r="T42" i="40"/>
  <c r="S46" i="40"/>
  <c r="S44" i="40"/>
  <c r="S42" i="40"/>
  <c r="N47" i="40"/>
  <c r="N46" i="40"/>
  <c r="N45" i="40"/>
  <c r="N44" i="40"/>
  <c r="N43" i="40"/>
  <c r="N42" i="40"/>
  <c r="M47" i="40"/>
  <c r="M46" i="40"/>
  <c r="M45" i="40"/>
  <c r="M43" i="40"/>
  <c r="M44" i="40"/>
  <c r="M42" i="40"/>
  <c r="L47" i="40"/>
  <c r="L46" i="40"/>
  <c r="L45" i="40"/>
  <c r="L43" i="40"/>
  <c r="L44" i="40"/>
  <c r="L42" i="40"/>
  <c r="K47" i="40"/>
  <c r="K46" i="40"/>
  <c r="K45" i="40"/>
  <c r="K44" i="40"/>
  <c r="K43" i="40"/>
  <c r="K42" i="40"/>
  <c r="J47" i="40"/>
  <c r="J46" i="40"/>
  <c r="J45" i="40"/>
  <c r="J44" i="40"/>
  <c r="J43" i="40"/>
  <c r="J42" i="40"/>
  <c r="AZ47" i="40" l="1"/>
  <c r="AR47" i="40"/>
  <c r="AJ47" i="40"/>
  <c r="AI47" i="40" s="1"/>
  <c r="G47" i="40" s="1"/>
  <c r="AA47" i="40"/>
  <c r="Z47" i="40" s="1"/>
  <c r="F47" i="40" s="1"/>
  <c r="R47" i="40"/>
  <c r="Q47" i="40" s="1"/>
  <c r="E47" i="40" s="1"/>
  <c r="I47" i="40"/>
  <c r="H47" i="40" s="1"/>
  <c r="D47" i="40" s="1"/>
  <c r="AZ46" i="40"/>
  <c r="AR46" i="40"/>
  <c r="AJ46" i="40"/>
  <c r="AI46" i="40" s="1"/>
  <c r="G46" i="40" s="1"/>
  <c r="AA46" i="40"/>
  <c r="Z46" i="40" s="1"/>
  <c r="F46" i="40" s="1"/>
  <c r="R46" i="40"/>
  <c r="Q46" i="40" s="1"/>
  <c r="E46" i="40" s="1"/>
  <c r="I46" i="40"/>
  <c r="H46" i="40" s="1"/>
  <c r="D46" i="40" s="1"/>
  <c r="AZ45" i="40"/>
  <c r="AR45" i="40"/>
  <c r="AJ45" i="40"/>
  <c r="AI45" i="40" s="1"/>
  <c r="G45" i="40" s="1"/>
  <c r="AA45" i="40"/>
  <c r="Z45" i="40" s="1"/>
  <c r="F45" i="40" s="1"/>
  <c r="R45" i="40"/>
  <c r="Q45" i="40" s="1"/>
  <c r="E45" i="40" s="1"/>
  <c r="I45" i="40"/>
  <c r="H45" i="40" s="1"/>
  <c r="D45" i="40" s="1"/>
  <c r="AZ44" i="40"/>
  <c r="AR44" i="40"/>
  <c r="AJ44" i="40"/>
  <c r="AI44" i="40" s="1"/>
  <c r="G44" i="40" s="1"/>
  <c r="AA44" i="40"/>
  <c r="Z44" i="40" s="1"/>
  <c r="F44" i="40" s="1"/>
  <c r="R44" i="40"/>
  <c r="Q44" i="40" s="1"/>
  <c r="E44" i="40" s="1"/>
  <c r="I44" i="40"/>
  <c r="H44" i="40" s="1"/>
  <c r="D44" i="40" s="1"/>
  <c r="AZ43" i="40"/>
  <c r="AR43" i="40"/>
  <c r="AJ43" i="40"/>
  <c r="AI43" i="40" s="1"/>
  <c r="G43" i="40" s="1"/>
  <c r="AA43" i="40"/>
  <c r="Z43" i="40" s="1"/>
  <c r="F43" i="40" s="1"/>
  <c r="R43" i="40"/>
  <c r="Q43" i="40" s="1"/>
  <c r="E43" i="40" s="1"/>
  <c r="I43" i="40"/>
  <c r="H43" i="40" s="1"/>
  <c r="D43" i="40" s="1"/>
  <c r="AZ42" i="40"/>
  <c r="AR42" i="40"/>
  <c r="AJ42" i="40"/>
  <c r="AI42" i="40" s="1"/>
  <c r="G42" i="40" s="1"/>
  <c r="AA42" i="40"/>
  <c r="Z42" i="40" s="1"/>
  <c r="F42" i="40" s="1"/>
  <c r="R42" i="40"/>
  <c r="Q42" i="40" s="1"/>
  <c r="E42" i="40" s="1"/>
  <c r="I42" i="40"/>
  <c r="H42" i="40" s="1"/>
  <c r="D42" i="40" s="1"/>
  <c r="C47" i="40" l="1"/>
  <c r="C46" i="40"/>
  <c r="BH47" i="40"/>
  <c r="BH46" i="40"/>
  <c r="BH45" i="40"/>
  <c r="BH44" i="40"/>
  <c r="BH43" i="40"/>
  <c r="BH42" i="40"/>
  <c r="C45" i="40"/>
  <c r="C44" i="40"/>
  <c r="C42" i="40"/>
  <c r="C43" i="40"/>
  <c r="C25" i="63"/>
  <c r="C21" i="63"/>
  <c r="C17" i="63"/>
  <c r="C13" i="63"/>
  <c r="C9" i="63"/>
  <c r="B8" i="63" l="1"/>
  <c r="B7" i="63"/>
  <c r="A3" i="43"/>
  <c r="F12" i="63" l="1"/>
  <c r="M14" i="38" s="1"/>
  <c r="B47" i="40"/>
  <c r="F26" i="63"/>
  <c r="E50" i="38" s="1"/>
  <c r="F24" i="63"/>
  <c r="M41" i="38" s="1"/>
  <c r="F19" i="63"/>
  <c r="I32" i="38" s="1"/>
  <c r="F16" i="63"/>
  <c r="M23" i="38" s="1"/>
  <c r="B46" i="40"/>
  <c r="B12" i="63"/>
  <c r="K14" i="38" s="1"/>
  <c r="F28" i="63"/>
  <c r="M50" i="38" s="1"/>
  <c r="F22" i="63"/>
  <c r="E41" i="38" s="1"/>
  <c r="F20" i="63"/>
  <c r="M32" i="38" s="1"/>
  <c r="F15" i="63"/>
  <c r="I23" i="38" s="1"/>
  <c r="L6" i="43" l="1"/>
  <c r="K6" i="43"/>
  <c r="J6" i="43"/>
  <c r="I6" i="43"/>
  <c r="B6" i="63"/>
  <c r="B5" i="63"/>
  <c r="B4" i="63"/>
  <c r="B3" i="63"/>
  <c r="B42" i="40" l="1"/>
  <c r="B26" i="63"/>
  <c r="C50" i="38" s="1"/>
  <c r="B22" i="63"/>
  <c r="C41" i="38" s="1"/>
  <c r="B18" i="63"/>
  <c r="C32" i="38" s="1"/>
  <c r="B14" i="63"/>
  <c r="C23" i="38" s="1"/>
  <c r="B10" i="63"/>
  <c r="C14" i="38" s="1"/>
  <c r="B43" i="40"/>
  <c r="B27" i="63"/>
  <c r="G50" i="38" s="1"/>
  <c r="B23" i="63"/>
  <c r="G41" i="38" s="1"/>
  <c r="B19" i="63"/>
  <c r="G32" i="38" s="1"/>
  <c r="B15" i="63"/>
  <c r="G23" i="38" s="1"/>
  <c r="F10" i="63"/>
  <c r="E14" i="38" s="1"/>
  <c r="B45" i="40"/>
  <c r="B28" i="63"/>
  <c r="K50" i="38" s="1"/>
  <c r="B16" i="63"/>
  <c r="K23" i="38" s="1"/>
  <c r="F11" i="63"/>
  <c r="I14" i="38" s="1"/>
  <c r="F23" i="63"/>
  <c r="I41" i="38" s="1"/>
  <c r="F18" i="63"/>
  <c r="E32" i="38" s="1"/>
  <c r="B44" i="40"/>
  <c r="B24" i="63"/>
  <c r="K41" i="38" s="1"/>
  <c r="B20" i="63"/>
  <c r="K32" i="38" s="1"/>
  <c r="B11" i="63"/>
  <c r="G14" i="38" s="1"/>
  <c r="F27" i="63"/>
  <c r="I50" i="38" s="1"/>
  <c r="F14" i="63"/>
  <c r="E23" i="38" s="1"/>
  <c r="N5" i="43" l="1"/>
  <c r="M5" i="43"/>
  <c r="L5" i="43"/>
  <c r="K5" i="43"/>
  <c r="J5" i="43"/>
  <c r="I5" i="43"/>
  <c r="G25" i="60"/>
  <c r="G21" i="60"/>
  <c r="G17" i="60"/>
  <c r="G13" i="60"/>
  <c r="G9" i="60"/>
  <c r="C21" i="60"/>
  <c r="C17" i="60"/>
  <c r="C13" i="60"/>
  <c r="M36" i="40"/>
  <c r="BE37" i="40"/>
  <c r="BE36" i="40"/>
  <c r="BE35" i="40"/>
  <c r="BE34" i="40"/>
  <c r="BE33" i="40"/>
  <c r="BE32" i="40"/>
  <c r="BD37" i="40"/>
  <c r="BD36" i="40"/>
  <c r="BD35" i="40"/>
  <c r="BD33" i="40"/>
  <c r="BD34" i="40"/>
  <c r="BD32" i="40"/>
  <c r="BC37" i="40"/>
  <c r="BC36" i="40"/>
  <c r="BC35" i="40"/>
  <c r="BB37" i="40"/>
  <c r="BB36" i="40"/>
  <c r="BB35" i="40"/>
  <c r="BB34" i="40"/>
  <c r="BB33" i="40"/>
  <c r="BB32" i="40"/>
  <c r="BA37" i="40"/>
  <c r="BA36" i="40"/>
  <c r="BA35" i="40"/>
  <c r="BA34" i="40"/>
  <c r="BA33" i="40"/>
  <c r="BA32" i="40"/>
  <c r="AW37" i="40"/>
  <c r="AW36" i="40"/>
  <c r="AW35" i="40"/>
  <c r="AW34" i="40"/>
  <c r="AW33" i="40"/>
  <c r="AW32" i="40"/>
  <c r="AV37" i="40"/>
  <c r="AV36" i="40"/>
  <c r="AV35" i="40"/>
  <c r="AV33" i="40"/>
  <c r="AV34" i="40"/>
  <c r="AV32" i="40"/>
  <c r="AU37" i="40"/>
  <c r="AU36" i="40"/>
  <c r="AU35" i="40"/>
  <c r="AU33" i="40"/>
  <c r="AU34" i="40"/>
  <c r="AU32" i="40"/>
  <c r="AT37" i="40"/>
  <c r="AT36" i="40"/>
  <c r="AT35" i="40"/>
  <c r="AT34" i="40"/>
  <c r="AT33" i="40"/>
  <c r="AT32" i="40"/>
  <c r="AS37" i="40"/>
  <c r="AS36" i="40"/>
  <c r="AS35" i="40"/>
  <c r="AS34" i="40"/>
  <c r="AS33" i="40"/>
  <c r="AS32" i="40"/>
  <c r="AO37" i="40"/>
  <c r="AO36" i="40"/>
  <c r="AO35" i="40"/>
  <c r="AO34" i="40"/>
  <c r="AO33" i="40"/>
  <c r="AO32" i="40"/>
  <c r="AN37" i="40"/>
  <c r="AN36" i="40"/>
  <c r="AN35" i="40"/>
  <c r="AN33" i="40"/>
  <c r="AN34" i="40"/>
  <c r="AN32" i="40"/>
  <c r="AM37" i="40"/>
  <c r="AM36" i="40"/>
  <c r="AM35" i="40"/>
  <c r="AM33" i="40"/>
  <c r="AM34" i="40"/>
  <c r="AM32" i="40"/>
  <c r="AL37" i="40"/>
  <c r="AL36" i="40"/>
  <c r="AL35" i="40"/>
  <c r="AL34" i="40"/>
  <c r="AL33" i="40"/>
  <c r="AL32" i="40"/>
  <c r="AK37" i="40"/>
  <c r="AK36" i="40"/>
  <c r="AK35" i="40"/>
  <c r="AJ35" i="40" s="1"/>
  <c r="AI35" i="40" s="1"/>
  <c r="G35" i="40" s="1"/>
  <c r="AK34" i="40"/>
  <c r="AK33" i="40"/>
  <c r="AK32" i="40"/>
  <c r="AF37" i="40"/>
  <c r="AF36" i="40"/>
  <c r="AF35" i="40"/>
  <c r="AF34" i="40"/>
  <c r="AF33" i="40"/>
  <c r="AF32" i="40"/>
  <c r="AE37" i="40"/>
  <c r="AE36" i="40"/>
  <c r="AE35" i="40"/>
  <c r="AE33" i="40"/>
  <c r="AE34" i="40"/>
  <c r="AE32" i="40"/>
  <c r="AD37" i="40"/>
  <c r="AD36" i="40"/>
  <c r="AD35" i="40"/>
  <c r="AD33" i="40"/>
  <c r="AD34" i="40"/>
  <c r="AD32" i="40"/>
  <c r="AC37" i="40"/>
  <c r="AC36" i="40"/>
  <c r="AC35" i="40"/>
  <c r="AC34" i="40"/>
  <c r="AC33" i="40"/>
  <c r="AC32" i="40"/>
  <c r="AB37" i="40"/>
  <c r="AB36" i="40"/>
  <c r="AA36" i="40" s="1"/>
  <c r="Z36" i="40" s="1"/>
  <c r="F36" i="40" s="1"/>
  <c r="AB35" i="40"/>
  <c r="AB34" i="40"/>
  <c r="AB33" i="40"/>
  <c r="AB32" i="40"/>
  <c r="W37" i="40"/>
  <c r="W36" i="40"/>
  <c r="W35" i="40"/>
  <c r="W34" i="40"/>
  <c r="W33" i="40"/>
  <c r="W32" i="40"/>
  <c r="V37" i="40"/>
  <c r="V36" i="40"/>
  <c r="V35" i="40"/>
  <c r="V33" i="40"/>
  <c r="V34" i="40"/>
  <c r="V32" i="40"/>
  <c r="U37" i="40"/>
  <c r="U36" i="40"/>
  <c r="U35" i="40"/>
  <c r="U33" i="40"/>
  <c r="U34" i="40"/>
  <c r="U32" i="40"/>
  <c r="T37" i="40"/>
  <c r="T36" i="40"/>
  <c r="T35" i="40"/>
  <c r="T34" i="40"/>
  <c r="T33" i="40"/>
  <c r="T32" i="40"/>
  <c r="S37" i="40"/>
  <c r="R37" i="40" s="1"/>
  <c r="Q37" i="40" s="1"/>
  <c r="E37" i="40" s="1"/>
  <c r="S36" i="40"/>
  <c r="S35" i="40"/>
  <c r="S34" i="40"/>
  <c r="S33" i="40"/>
  <c r="S32" i="40"/>
  <c r="N37" i="40"/>
  <c r="N36" i="40"/>
  <c r="N34" i="40"/>
  <c r="N33" i="40"/>
  <c r="N32" i="40"/>
  <c r="M37" i="40"/>
  <c r="M35" i="40"/>
  <c r="M33" i="40"/>
  <c r="M34" i="40"/>
  <c r="M32" i="40"/>
  <c r="L37" i="40"/>
  <c r="L36" i="40"/>
  <c r="L35" i="40"/>
  <c r="L33" i="40"/>
  <c r="L34" i="40"/>
  <c r="L32" i="40"/>
  <c r="K37" i="40"/>
  <c r="K36" i="40"/>
  <c r="K35" i="40"/>
  <c r="K34" i="40"/>
  <c r="K33" i="40"/>
  <c r="K32" i="40"/>
  <c r="J37" i="40"/>
  <c r="J36" i="40"/>
  <c r="J35" i="40"/>
  <c r="J34" i="40"/>
  <c r="J33" i="40"/>
  <c r="J32" i="40"/>
  <c r="C25" i="60"/>
  <c r="B8" i="60"/>
  <c r="B37" i="40" s="1"/>
  <c r="B7" i="60"/>
  <c r="B36" i="40" s="1"/>
  <c r="B6" i="60"/>
  <c r="B35" i="40" s="1"/>
  <c r="B5" i="60"/>
  <c r="B34" i="40" s="1"/>
  <c r="B4" i="60"/>
  <c r="B23" i="60" s="1"/>
  <c r="G40" i="38" s="1"/>
  <c r="B3" i="60"/>
  <c r="B32" i="40" s="1"/>
  <c r="B7" i="57"/>
  <c r="B8" i="57"/>
  <c r="AZ36" i="40" l="1"/>
  <c r="AZ35" i="40"/>
  <c r="AJ34" i="40"/>
  <c r="AI34" i="40" s="1"/>
  <c r="G34" i="40" s="1"/>
  <c r="F16" i="60"/>
  <c r="M22" i="38" s="1"/>
  <c r="F24" i="60"/>
  <c r="M40" i="38" s="1"/>
  <c r="F26" i="60"/>
  <c r="E49" i="38" s="1"/>
  <c r="F12" i="60"/>
  <c r="M13" i="38" s="1"/>
  <c r="F19" i="60"/>
  <c r="I31" i="38" s="1"/>
  <c r="F20" i="60"/>
  <c r="M31" i="38" s="1"/>
  <c r="F22" i="60"/>
  <c r="E40" i="38" s="1"/>
  <c r="F23" i="60"/>
  <c r="I40" i="38" s="1"/>
  <c r="B26" i="60"/>
  <c r="C49" i="38" s="1"/>
  <c r="B27" i="60"/>
  <c r="G49" i="38" s="1"/>
  <c r="B28" i="60"/>
  <c r="K49" i="38" s="1"/>
  <c r="B12" i="60"/>
  <c r="K13" i="38" s="1"/>
  <c r="B16" i="60"/>
  <c r="K22" i="38" s="1"/>
  <c r="B33" i="40"/>
  <c r="B20" i="60"/>
  <c r="K31" i="38" s="1"/>
  <c r="B22" i="60"/>
  <c r="C40" i="38" s="1"/>
  <c r="B24" i="60"/>
  <c r="K40" i="38" s="1"/>
  <c r="F27" i="60"/>
  <c r="I49" i="38" s="1"/>
  <c r="F28" i="60"/>
  <c r="M49" i="38" s="1"/>
  <c r="F15" i="60"/>
  <c r="I22" i="38" s="1"/>
  <c r="I35" i="40"/>
  <c r="H35" i="40" s="1"/>
  <c r="D35" i="40" s="1"/>
  <c r="I37" i="40"/>
  <c r="H37" i="40" s="1"/>
  <c r="D37" i="40" s="1"/>
  <c r="R36" i="40"/>
  <c r="Q36" i="40" s="1"/>
  <c r="E36" i="40" s="1"/>
  <c r="AA32" i="40"/>
  <c r="Z32" i="40" s="1"/>
  <c r="F32" i="40" s="1"/>
  <c r="R32" i="40"/>
  <c r="Q32" i="40" s="1"/>
  <c r="E32" i="40" s="1"/>
  <c r="AJ32" i="40"/>
  <c r="AI32" i="40" s="1"/>
  <c r="G32" i="40" s="1"/>
  <c r="R34" i="40"/>
  <c r="Q34" i="40" s="1"/>
  <c r="E34" i="40" s="1"/>
  <c r="I36" i="40"/>
  <c r="H36" i="40" s="1"/>
  <c r="D36" i="40" s="1"/>
  <c r="I34" i="40"/>
  <c r="H34" i="40" s="1"/>
  <c r="D34" i="40" s="1"/>
  <c r="AA34" i="40"/>
  <c r="Z34" i="40" s="1"/>
  <c r="F34" i="40" s="1"/>
  <c r="AA37" i="40"/>
  <c r="Z37" i="40" s="1"/>
  <c r="F37" i="40" s="1"/>
  <c r="AJ37" i="40"/>
  <c r="AI37" i="40" s="1"/>
  <c r="G37" i="40" s="1"/>
  <c r="AR37" i="40"/>
  <c r="AZ37" i="40"/>
  <c r="AJ36" i="40"/>
  <c r="AI36" i="40" s="1"/>
  <c r="G36" i="40" s="1"/>
  <c r="AR36" i="40"/>
  <c r="BH36" i="40" s="1"/>
  <c r="R35" i="40"/>
  <c r="Q35" i="40" s="1"/>
  <c r="E35" i="40" s="1"/>
  <c r="AA35" i="40"/>
  <c r="Z35" i="40" s="1"/>
  <c r="F35" i="40" s="1"/>
  <c r="AR35" i="40"/>
  <c r="BH35" i="40" s="1"/>
  <c r="AR34" i="40"/>
  <c r="AZ34" i="40"/>
  <c r="I32" i="40"/>
  <c r="H32" i="40" s="1"/>
  <c r="D32" i="40" s="1"/>
  <c r="AR32" i="40"/>
  <c r="AZ32" i="40"/>
  <c r="AZ33" i="40"/>
  <c r="AR33" i="40"/>
  <c r="AJ33" i="40"/>
  <c r="AI33" i="40" s="1"/>
  <c r="G33" i="40" s="1"/>
  <c r="AA33" i="40"/>
  <c r="Z33" i="40" s="1"/>
  <c r="F33" i="40" s="1"/>
  <c r="R33" i="40"/>
  <c r="Q33" i="40" s="1"/>
  <c r="E33" i="40" s="1"/>
  <c r="I33" i="40"/>
  <c r="H33" i="40" s="1"/>
  <c r="D33" i="40" s="1"/>
  <c r="N4" i="43"/>
  <c r="N3" i="43"/>
  <c r="C36" i="40" l="1"/>
  <c r="C32" i="40"/>
  <c r="C35" i="40"/>
  <c r="C34" i="40"/>
  <c r="C37" i="40"/>
  <c r="BH37" i="40"/>
  <c r="BH33" i="40"/>
  <c r="BH32" i="40"/>
  <c r="BH34" i="40"/>
  <c r="C33" i="40"/>
  <c r="BC25" i="40"/>
  <c r="C9" i="60"/>
  <c r="F10" i="60" l="1"/>
  <c r="E13" i="38" s="1"/>
  <c r="F11" i="60"/>
  <c r="I13" i="38" s="1"/>
  <c r="F14" i="60"/>
  <c r="E22" i="38" s="1"/>
  <c r="F18" i="60"/>
  <c r="E31" i="38" s="1"/>
  <c r="B10" i="60"/>
  <c r="C13" i="38" s="1"/>
  <c r="B11" i="60"/>
  <c r="G13" i="38" s="1"/>
  <c r="B14" i="60"/>
  <c r="C22" i="38" s="1"/>
  <c r="B15" i="60"/>
  <c r="G22" i="38" s="1"/>
  <c r="B18" i="60"/>
  <c r="C31" i="38" s="1"/>
  <c r="B19" i="60"/>
  <c r="G31" i="38" s="1"/>
  <c r="M4" i="43" l="1"/>
  <c r="L4" i="43"/>
  <c r="K4" i="43"/>
  <c r="J4" i="43"/>
  <c r="I4" i="43"/>
  <c r="M3" i="43"/>
  <c r="L3" i="43"/>
  <c r="K3" i="43"/>
  <c r="J3" i="43"/>
  <c r="I3" i="43"/>
  <c r="BE27" i="40" l="1"/>
  <c r="BE26" i="40"/>
  <c r="BE25" i="40"/>
  <c r="BE24" i="40"/>
  <c r="BE23" i="40"/>
  <c r="BE22" i="40"/>
  <c r="BD27" i="40"/>
  <c r="BD26" i="40"/>
  <c r="BD25" i="40"/>
  <c r="BD23" i="40"/>
  <c r="BD24" i="40"/>
  <c r="BD22" i="40"/>
  <c r="BC27" i="40"/>
  <c r="BC26" i="40"/>
  <c r="BC23" i="40"/>
  <c r="BC24" i="40"/>
  <c r="BC22" i="40"/>
  <c r="BB27" i="40"/>
  <c r="BB26" i="40"/>
  <c r="BB25" i="40"/>
  <c r="BB24" i="40"/>
  <c r="BB23" i="40"/>
  <c r="BB22" i="40"/>
  <c r="BA27" i="40"/>
  <c r="BA26" i="40"/>
  <c r="BA25" i="40"/>
  <c r="BA24" i="40"/>
  <c r="BA23" i="40"/>
  <c r="BA22" i="40"/>
  <c r="AW27" i="40"/>
  <c r="AW26" i="40"/>
  <c r="AW25" i="40"/>
  <c r="AW24" i="40"/>
  <c r="AW23" i="40"/>
  <c r="AW22" i="40"/>
  <c r="AV27" i="40"/>
  <c r="AV26" i="40"/>
  <c r="AV25" i="40"/>
  <c r="AV23" i="40"/>
  <c r="AV24" i="40"/>
  <c r="AV22" i="40"/>
  <c r="AU27" i="40"/>
  <c r="AU26" i="40"/>
  <c r="AU25" i="40"/>
  <c r="AU23" i="40"/>
  <c r="AU24" i="40"/>
  <c r="AU22" i="40"/>
  <c r="AT27" i="40"/>
  <c r="AT26" i="40"/>
  <c r="AT25" i="40"/>
  <c r="AT24" i="40"/>
  <c r="AT23" i="40"/>
  <c r="AT22" i="40"/>
  <c r="AS27" i="40"/>
  <c r="AR27" i="40" s="1"/>
  <c r="AS26" i="40"/>
  <c r="AR26" i="40" s="1"/>
  <c r="AS25" i="40"/>
  <c r="AR25" i="40" s="1"/>
  <c r="AS24" i="40"/>
  <c r="AS23" i="40"/>
  <c r="AS22" i="40"/>
  <c r="AO27" i="40"/>
  <c r="AO26" i="40"/>
  <c r="AO25" i="40"/>
  <c r="AO24" i="40"/>
  <c r="AO23" i="40"/>
  <c r="AO22" i="40"/>
  <c r="AN27" i="40"/>
  <c r="AN26" i="40"/>
  <c r="AN25" i="40"/>
  <c r="AN23" i="40"/>
  <c r="AN24" i="40"/>
  <c r="AN22" i="40"/>
  <c r="AM27" i="40"/>
  <c r="AM26" i="40"/>
  <c r="AM25" i="40"/>
  <c r="AM23" i="40"/>
  <c r="AM24" i="40"/>
  <c r="AM22" i="40"/>
  <c r="AL27" i="40"/>
  <c r="AL26" i="40"/>
  <c r="AL25" i="40"/>
  <c r="AL24" i="40"/>
  <c r="AL23" i="40"/>
  <c r="AL22" i="40"/>
  <c r="AK27" i="40"/>
  <c r="AJ27" i="40" s="1"/>
  <c r="AI27" i="40" s="1"/>
  <c r="G27" i="40" s="1"/>
  <c r="AK26" i="40"/>
  <c r="AJ26" i="40" s="1"/>
  <c r="AI26" i="40" s="1"/>
  <c r="G26" i="40" s="1"/>
  <c r="AK25" i="40"/>
  <c r="AK24" i="40"/>
  <c r="AK23" i="40"/>
  <c r="AK22" i="40"/>
  <c r="AF27" i="40"/>
  <c r="AF26" i="40"/>
  <c r="AF25" i="40"/>
  <c r="AF24" i="40"/>
  <c r="AF23" i="40"/>
  <c r="AF22" i="40"/>
  <c r="AE27" i="40"/>
  <c r="AE26" i="40"/>
  <c r="AE25" i="40"/>
  <c r="AE23" i="40"/>
  <c r="AE24" i="40"/>
  <c r="AE22" i="40"/>
  <c r="AD27" i="40"/>
  <c r="AD26" i="40"/>
  <c r="AD25" i="40"/>
  <c r="AD23" i="40"/>
  <c r="AD24" i="40"/>
  <c r="AD22" i="40"/>
  <c r="AC27" i="40"/>
  <c r="AC26" i="40"/>
  <c r="AC25" i="40"/>
  <c r="AC24" i="40"/>
  <c r="AC23" i="40"/>
  <c r="AC22" i="40"/>
  <c r="AB27" i="40"/>
  <c r="AB26" i="40"/>
  <c r="AA26" i="40" s="1"/>
  <c r="Z26" i="40" s="1"/>
  <c r="F26" i="40" s="1"/>
  <c r="AB25" i="40"/>
  <c r="AB24" i="40"/>
  <c r="AB23" i="40"/>
  <c r="AB22" i="40"/>
  <c r="W27" i="40"/>
  <c r="W26" i="40"/>
  <c r="W25" i="40"/>
  <c r="W24" i="40"/>
  <c r="W23" i="40"/>
  <c r="W22" i="40"/>
  <c r="V27" i="40"/>
  <c r="V26" i="40"/>
  <c r="V25" i="40"/>
  <c r="V23" i="40"/>
  <c r="V24" i="40"/>
  <c r="V22" i="40"/>
  <c r="U27" i="40"/>
  <c r="U26" i="40"/>
  <c r="U25" i="40"/>
  <c r="U23" i="40"/>
  <c r="U24" i="40"/>
  <c r="U22" i="40"/>
  <c r="S27" i="40"/>
  <c r="S25" i="40"/>
  <c r="S23" i="40"/>
  <c r="T27" i="40"/>
  <c r="T26" i="40"/>
  <c r="T25" i="40"/>
  <c r="T24" i="40"/>
  <c r="T23" i="40"/>
  <c r="T22" i="40"/>
  <c r="S26" i="40"/>
  <c r="S24" i="40"/>
  <c r="S22" i="40"/>
  <c r="S12" i="40"/>
  <c r="T12" i="40"/>
  <c r="U12" i="40"/>
  <c r="V12" i="40"/>
  <c r="W12" i="40"/>
  <c r="S13" i="40"/>
  <c r="T13" i="40"/>
  <c r="U13" i="40"/>
  <c r="V13" i="40"/>
  <c r="W13" i="40"/>
  <c r="S14" i="40"/>
  <c r="T14" i="40"/>
  <c r="U14" i="40"/>
  <c r="V14" i="40"/>
  <c r="W14" i="40"/>
  <c r="S15" i="40"/>
  <c r="T15" i="40"/>
  <c r="U15" i="40"/>
  <c r="V15" i="40"/>
  <c r="W15" i="40"/>
  <c r="S16" i="40"/>
  <c r="T16" i="40"/>
  <c r="U16" i="40"/>
  <c r="V16" i="40"/>
  <c r="W16" i="40"/>
  <c r="S17" i="40"/>
  <c r="T17" i="40"/>
  <c r="U17" i="40"/>
  <c r="V17" i="40"/>
  <c r="W17" i="40"/>
  <c r="N27" i="40"/>
  <c r="N26" i="40"/>
  <c r="N25" i="40"/>
  <c r="N24" i="40"/>
  <c r="N23" i="40"/>
  <c r="N22" i="40"/>
  <c r="M27" i="40"/>
  <c r="M26" i="40"/>
  <c r="M25" i="40"/>
  <c r="M23" i="40"/>
  <c r="M24" i="40"/>
  <c r="M22" i="40"/>
  <c r="L27" i="40"/>
  <c r="L26" i="40"/>
  <c r="L25" i="40"/>
  <c r="L23" i="40"/>
  <c r="L24" i="40"/>
  <c r="L22" i="40"/>
  <c r="K27" i="40"/>
  <c r="K26" i="40"/>
  <c r="K25" i="40"/>
  <c r="K24" i="40"/>
  <c r="K23" i="40"/>
  <c r="K22" i="40"/>
  <c r="J27" i="40"/>
  <c r="I27" i="40" s="1"/>
  <c r="H27" i="40" s="1"/>
  <c r="D27" i="40" s="1"/>
  <c r="J26" i="40"/>
  <c r="J25" i="40"/>
  <c r="I25" i="40" s="1"/>
  <c r="H25" i="40" s="1"/>
  <c r="D25" i="40" s="1"/>
  <c r="J24" i="40"/>
  <c r="J23" i="40"/>
  <c r="J22" i="40"/>
  <c r="G25" i="57"/>
  <c r="G21" i="57"/>
  <c r="G17" i="57"/>
  <c r="G13" i="57"/>
  <c r="G9" i="57"/>
  <c r="C9" i="57"/>
  <c r="C25" i="57"/>
  <c r="C21" i="57"/>
  <c r="C17" i="57"/>
  <c r="C13" i="57"/>
  <c r="F26" i="57"/>
  <c r="E48" i="38" s="1"/>
  <c r="B12" i="57"/>
  <c r="K12" i="38" s="1"/>
  <c r="AJ22" i="40" l="1"/>
  <c r="AI22" i="40" s="1"/>
  <c r="G22" i="40" s="1"/>
  <c r="I22" i="40"/>
  <c r="H22" i="40" s="1"/>
  <c r="D22" i="40" s="1"/>
  <c r="AR22" i="40"/>
  <c r="AA25" i="40"/>
  <c r="Z25" i="40" s="1"/>
  <c r="F25" i="40" s="1"/>
  <c r="AZ26" i="40"/>
  <c r="AZ27" i="40"/>
  <c r="BH27" i="40" s="1"/>
  <c r="AZ25" i="40"/>
  <c r="BH25" i="40" s="1"/>
  <c r="AZ22" i="40"/>
  <c r="AA27" i="40"/>
  <c r="Z27" i="40" s="1"/>
  <c r="F27" i="40" s="1"/>
  <c r="R27" i="40"/>
  <c r="Q27" i="40" s="1"/>
  <c r="E27" i="40" s="1"/>
  <c r="AJ24" i="40"/>
  <c r="AI24" i="40" s="1"/>
  <c r="G24" i="40" s="1"/>
  <c r="I26" i="40"/>
  <c r="H26" i="40" s="1"/>
  <c r="D26" i="40" s="1"/>
  <c r="I24" i="40"/>
  <c r="H24" i="40" s="1"/>
  <c r="D24" i="40" s="1"/>
  <c r="R23" i="40"/>
  <c r="Q23" i="40" s="1"/>
  <c r="E23" i="40" s="1"/>
  <c r="AA22" i="40"/>
  <c r="Z22" i="40" s="1"/>
  <c r="F22" i="40" s="1"/>
  <c r="AZ24" i="40"/>
  <c r="AJ25" i="40"/>
  <c r="AI25" i="40" s="1"/>
  <c r="G25" i="40" s="1"/>
  <c r="R25" i="40"/>
  <c r="Q25" i="40" s="1"/>
  <c r="E25" i="40" s="1"/>
  <c r="I23" i="40"/>
  <c r="H23" i="40" s="1"/>
  <c r="D23" i="40" s="1"/>
  <c r="AA23" i="40"/>
  <c r="Z23" i="40" s="1"/>
  <c r="F23" i="40" s="1"/>
  <c r="AA24" i="40"/>
  <c r="Z24" i="40" s="1"/>
  <c r="F24" i="40" s="1"/>
  <c r="AR24" i="40"/>
  <c r="R26" i="40"/>
  <c r="Q26" i="40" s="1"/>
  <c r="E26" i="40" s="1"/>
  <c r="R22" i="40"/>
  <c r="Q22" i="40" s="1"/>
  <c r="E22" i="40" s="1"/>
  <c r="B27" i="40"/>
  <c r="B26" i="40"/>
  <c r="AJ23" i="40"/>
  <c r="AI23" i="40" s="1"/>
  <c r="G23" i="40" s="1"/>
  <c r="AR23" i="40"/>
  <c r="AZ23" i="40"/>
  <c r="R24" i="40"/>
  <c r="Q24" i="40" s="1"/>
  <c r="E24" i="40" s="1"/>
  <c r="BH26" i="40"/>
  <c r="F12" i="57"/>
  <c r="M12" i="38" s="1"/>
  <c r="F16" i="57"/>
  <c r="M21" i="38" s="1"/>
  <c r="F19" i="57"/>
  <c r="I30" i="38" s="1"/>
  <c r="F24" i="57"/>
  <c r="M39" i="38" s="1"/>
  <c r="F15" i="57"/>
  <c r="I21" i="38" s="1"/>
  <c r="F20" i="57"/>
  <c r="M30" i="38" s="1"/>
  <c r="F22" i="57"/>
  <c r="E39" i="38" s="1"/>
  <c r="F28" i="57"/>
  <c r="M48" i="38" s="1"/>
  <c r="I36" i="36"/>
  <c r="C27" i="40" l="1"/>
  <c r="BH22" i="40"/>
  <c r="C26" i="40"/>
  <c r="C22" i="40"/>
  <c r="C25" i="40"/>
  <c r="BH24" i="40"/>
  <c r="C24" i="40"/>
  <c r="C23" i="40"/>
  <c r="BH23" i="40"/>
  <c r="R20" i="41" l="1"/>
  <c r="AE15" i="41"/>
  <c r="B6" i="57"/>
  <c r="B25" i="40" s="1"/>
  <c r="B5" i="57"/>
  <c r="B24" i="40" s="1"/>
  <c r="B4" i="57"/>
  <c r="B23" i="40" s="1"/>
  <c r="B3" i="57"/>
  <c r="B22" i="40" s="1"/>
  <c r="B3" i="39"/>
  <c r="B12" i="40" s="1"/>
  <c r="B27" i="41" l="1"/>
  <c r="S27" i="41"/>
  <c r="B28" i="57"/>
  <c r="K48" i="38" s="1"/>
  <c r="F23" i="57"/>
  <c r="I39" i="38" s="1"/>
  <c r="B16" i="57"/>
  <c r="K21" i="38" s="1"/>
  <c r="F18" i="57"/>
  <c r="E30" i="38" s="1"/>
  <c r="F11" i="57"/>
  <c r="I12" i="38" s="1"/>
  <c r="B20" i="57"/>
  <c r="K30" i="38" s="1"/>
  <c r="B11" i="57"/>
  <c r="G12" i="38" s="1"/>
  <c r="F27" i="57"/>
  <c r="I48" i="38" s="1"/>
  <c r="B24" i="57"/>
  <c r="K39" i="38" s="1"/>
  <c r="F14" i="57"/>
  <c r="E21" i="38" s="1"/>
  <c r="F10" i="57"/>
  <c r="E12" i="38" s="1"/>
  <c r="B27" i="57"/>
  <c r="G48" i="38" s="1"/>
  <c r="B23" i="57"/>
  <c r="G39" i="38" s="1"/>
  <c r="B19" i="57"/>
  <c r="G30" i="38" s="1"/>
  <c r="B15" i="57"/>
  <c r="G21" i="38" s="1"/>
  <c r="B22" i="57"/>
  <c r="C39" i="38" s="1"/>
  <c r="B14" i="57"/>
  <c r="C21" i="38" s="1"/>
  <c r="B26" i="57"/>
  <c r="C48" i="38" s="1"/>
  <c r="B18" i="57"/>
  <c r="C30" i="38" s="1"/>
  <c r="B10" i="57"/>
  <c r="C12" i="38" s="1"/>
  <c r="AW16" i="40"/>
  <c r="AW15" i="40"/>
  <c r="BE17" i="40"/>
  <c r="BE16" i="40"/>
  <c r="BE15" i="40"/>
  <c r="AO16" i="40"/>
  <c r="AO15" i="40"/>
  <c r="AF16" i="40"/>
  <c r="AF15" i="40"/>
  <c r="N16" i="40"/>
  <c r="N15" i="40"/>
  <c r="BE14" i="40"/>
  <c r="BD17" i="40"/>
  <c r="BD15" i="40"/>
  <c r="BD13" i="40"/>
  <c r="BD14" i="40"/>
  <c r="BC17" i="40"/>
  <c r="BC16" i="40"/>
  <c r="BC13" i="40"/>
  <c r="BC14" i="40"/>
  <c r="BB17" i="40"/>
  <c r="BB16" i="40"/>
  <c r="BB15" i="40"/>
  <c r="AW14" i="40"/>
  <c r="AV17" i="40"/>
  <c r="AV15" i="40"/>
  <c r="AV13" i="40"/>
  <c r="AV14" i="40"/>
  <c r="AU17" i="40"/>
  <c r="AU16" i="40"/>
  <c r="AU13" i="40"/>
  <c r="AU14" i="40"/>
  <c r="AT17" i="40"/>
  <c r="AT16" i="40"/>
  <c r="AT15" i="40"/>
  <c r="AF87" i="40"/>
  <c r="AO14" i="40"/>
  <c r="AN17" i="40"/>
  <c r="AN15" i="40"/>
  <c r="AN13" i="40"/>
  <c r="AN14" i="40"/>
  <c r="AM17" i="40"/>
  <c r="AM16" i="40"/>
  <c r="AM13" i="40"/>
  <c r="AM14" i="40"/>
  <c r="AL17" i="40"/>
  <c r="AL16" i="40"/>
  <c r="AL15" i="40"/>
  <c r="AF14" i="40"/>
  <c r="AE17" i="40"/>
  <c r="AE15" i="40"/>
  <c r="AE13" i="40"/>
  <c r="AE14" i="40"/>
  <c r="AD17" i="40"/>
  <c r="AD16" i="40"/>
  <c r="AD13" i="40"/>
  <c r="AD14" i="40"/>
  <c r="AC17" i="40"/>
  <c r="AC16" i="40"/>
  <c r="AC15" i="40"/>
  <c r="N14" i="40"/>
  <c r="M17" i="40"/>
  <c r="M15" i="40"/>
  <c r="M14" i="40"/>
  <c r="L17" i="40"/>
  <c r="L16" i="40"/>
  <c r="L14" i="40"/>
  <c r="K17" i="40"/>
  <c r="J17" i="40"/>
  <c r="K16" i="40"/>
  <c r="K15" i="40"/>
  <c r="AO17" i="40" l="1"/>
  <c r="AO13" i="40"/>
  <c r="AO12" i="40"/>
  <c r="AN16" i="40"/>
  <c r="AN12" i="40"/>
  <c r="AM15" i="40"/>
  <c r="AM12" i="40"/>
  <c r="AL14" i="40"/>
  <c r="AL13" i="40"/>
  <c r="AL12" i="40"/>
  <c r="AK17" i="40"/>
  <c r="AK16" i="40"/>
  <c r="AJ16" i="40" s="1"/>
  <c r="AI16" i="40" s="1"/>
  <c r="G16" i="40" s="1"/>
  <c r="AK15" i="40"/>
  <c r="AK14" i="40"/>
  <c r="AK13" i="40"/>
  <c r="AK12" i="40"/>
  <c r="AF17" i="40"/>
  <c r="AF13" i="40"/>
  <c r="AF12" i="40"/>
  <c r="AE16" i="40"/>
  <c r="AE12" i="40"/>
  <c r="AD15" i="40"/>
  <c r="AD12" i="40"/>
  <c r="AC14" i="40"/>
  <c r="AC13" i="40"/>
  <c r="AC12" i="40"/>
  <c r="AB17" i="40"/>
  <c r="AB16" i="40"/>
  <c r="AA16" i="40" s="1"/>
  <c r="Z16" i="40" s="1"/>
  <c r="F16" i="40" s="1"/>
  <c r="AB15" i="40"/>
  <c r="AB14" i="40"/>
  <c r="AA14" i="40" s="1"/>
  <c r="Z14" i="40" s="1"/>
  <c r="F14" i="40" s="1"/>
  <c r="AB12" i="40"/>
  <c r="AB13" i="40"/>
  <c r="BE13" i="40"/>
  <c r="BE12" i="40"/>
  <c r="BD16" i="40"/>
  <c r="BD12" i="40"/>
  <c r="BC15" i="40"/>
  <c r="BC12" i="40"/>
  <c r="BB14" i="40"/>
  <c r="BB13" i="40"/>
  <c r="BB12" i="40"/>
  <c r="BA17" i="40"/>
  <c r="BA16" i="40"/>
  <c r="AZ16" i="40" s="1"/>
  <c r="BA15" i="40"/>
  <c r="BA14" i="40"/>
  <c r="BA13" i="40"/>
  <c r="BA12" i="40"/>
  <c r="AW17" i="40"/>
  <c r="AW13" i="40"/>
  <c r="AW12" i="40"/>
  <c r="AV16" i="40"/>
  <c r="AV12" i="40"/>
  <c r="AU15" i="40"/>
  <c r="AU12" i="40"/>
  <c r="AT14" i="40"/>
  <c r="AT13" i="40"/>
  <c r="AT12" i="40"/>
  <c r="AS17" i="40"/>
  <c r="AS16" i="40"/>
  <c r="AR16" i="40" s="1"/>
  <c r="AS15" i="40"/>
  <c r="AS14" i="40"/>
  <c r="AS13" i="40"/>
  <c r="AS12" i="40"/>
  <c r="R12" i="40"/>
  <c r="Q12" i="40" s="1"/>
  <c r="E12" i="40" s="1"/>
  <c r="N17" i="40"/>
  <c r="I17" i="40" s="1"/>
  <c r="H17" i="40" s="1"/>
  <c r="D17" i="40" s="1"/>
  <c r="N13" i="40"/>
  <c r="N12" i="40"/>
  <c r="M16" i="40"/>
  <c r="M13" i="40"/>
  <c r="M12" i="40"/>
  <c r="L15" i="40"/>
  <c r="L13" i="40"/>
  <c r="L12" i="40"/>
  <c r="K14" i="40"/>
  <c r="K13" i="40"/>
  <c r="K12" i="40"/>
  <c r="J16" i="40"/>
  <c r="J15" i="40"/>
  <c r="J14" i="40"/>
  <c r="J13" i="40"/>
  <c r="J12" i="40"/>
  <c r="AZ17" i="40"/>
  <c r="R17" i="40"/>
  <c r="Q17" i="40" s="1"/>
  <c r="E17" i="40" s="1"/>
  <c r="R16" i="40"/>
  <c r="Q16" i="40" s="1"/>
  <c r="E16" i="40" s="1"/>
  <c r="R15" i="40"/>
  <c r="Q15" i="40" s="1"/>
  <c r="E15" i="40" s="1"/>
  <c r="R14" i="40"/>
  <c r="Q14" i="40" s="1"/>
  <c r="E14" i="40" s="1"/>
  <c r="R13" i="40"/>
  <c r="Q13" i="40" s="1"/>
  <c r="E13" i="40" s="1"/>
  <c r="AA17" i="40" l="1"/>
  <c r="Z17" i="40" s="1"/>
  <c r="F17" i="40" s="1"/>
  <c r="AJ17" i="40"/>
  <c r="AI17" i="40" s="1"/>
  <c r="G17" i="40" s="1"/>
  <c r="AR14" i="40"/>
  <c r="AZ14" i="40"/>
  <c r="AJ14" i="40"/>
  <c r="AI14" i="40" s="1"/>
  <c r="G14" i="40" s="1"/>
  <c r="AZ13" i="40"/>
  <c r="AZ15" i="40"/>
  <c r="AJ12" i="40"/>
  <c r="AI12" i="40" s="1"/>
  <c r="G12" i="40" s="1"/>
  <c r="I12" i="40"/>
  <c r="H12" i="40" s="1"/>
  <c r="D12" i="40" s="1"/>
  <c r="I14" i="40"/>
  <c r="H14" i="40" s="1"/>
  <c r="D14" i="40" s="1"/>
  <c r="I16" i="40"/>
  <c r="H16" i="40" s="1"/>
  <c r="D16" i="40" s="1"/>
  <c r="C16" i="40" s="1"/>
  <c r="I13" i="40"/>
  <c r="H13" i="40" s="1"/>
  <c r="D13" i="40" s="1"/>
  <c r="I15" i="40"/>
  <c r="H15" i="40" s="1"/>
  <c r="D15" i="40" s="1"/>
  <c r="AR12" i="40"/>
  <c r="AR15" i="40"/>
  <c r="BH15" i="40" s="1"/>
  <c r="AR13" i="40"/>
  <c r="BH13" i="40" s="1"/>
  <c r="AZ12" i="40"/>
  <c r="AA13" i="40"/>
  <c r="Z13" i="40" s="1"/>
  <c r="F13" i="40" s="1"/>
  <c r="AJ15" i="40"/>
  <c r="AI15" i="40" s="1"/>
  <c r="G15" i="40" s="1"/>
  <c r="AJ13" i="40"/>
  <c r="AI13" i="40" s="1"/>
  <c r="G13" i="40" s="1"/>
  <c r="AA12" i="40"/>
  <c r="Z12" i="40" s="1"/>
  <c r="F12" i="40" s="1"/>
  <c r="AA15" i="40"/>
  <c r="Z15" i="40" s="1"/>
  <c r="F15" i="40" s="1"/>
  <c r="AR17" i="40"/>
  <c r="BH17" i="40" s="1"/>
  <c r="BH16" i="40"/>
  <c r="C17" i="40" l="1"/>
  <c r="BH14" i="40"/>
  <c r="C14" i="40"/>
  <c r="BH12" i="40"/>
  <c r="C13" i="40"/>
  <c r="C15" i="40"/>
  <c r="C12" i="40"/>
  <c r="N33" i="42"/>
  <c r="G33" i="42"/>
  <c r="N30" i="42"/>
  <c r="G30" i="42"/>
  <c r="N20" i="42"/>
  <c r="G20" i="42"/>
  <c r="N18" i="42"/>
  <c r="G18" i="42"/>
  <c r="N16" i="42"/>
  <c r="N26" i="42"/>
  <c r="G16" i="42"/>
  <c r="G26" i="42"/>
  <c r="N12" i="42"/>
  <c r="G12" i="42"/>
  <c r="N11" i="42"/>
  <c r="G11" i="42"/>
  <c r="N10" i="42"/>
  <c r="G10" i="42"/>
  <c r="N9" i="42"/>
  <c r="G9" i="42"/>
  <c r="N8" i="42"/>
  <c r="G8" i="42"/>
  <c r="N7" i="42"/>
  <c r="N13" i="42"/>
  <c r="G7" i="42"/>
  <c r="G13" i="42"/>
  <c r="G25" i="39"/>
  <c r="C25" i="39"/>
  <c r="G21" i="39"/>
  <c r="C21" i="39"/>
  <c r="G17" i="39"/>
  <c r="C17" i="39"/>
  <c r="G13" i="39"/>
  <c r="C13" i="39"/>
  <c r="G9" i="39"/>
  <c r="C9" i="39"/>
  <c r="B8" i="39"/>
  <c r="B7" i="39"/>
  <c r="B6" i="39"/>
  <c r="B15" i="40" s="1"/>
  <c r="B5" i="39"/>
  <c r="B14" i="40" s="1"/>
  <c r="B4" i="39"/>
  <c r="B13" i="40" s="1"/>
  <c r="G27" i="42"/>
  <c r="N27" i="42"/>
  <c r="G40" i="42"/>
  <c r="G41" i="42"/>
  <c r="N40" i="42"/>
  <c r="N41" i="42"/>
  <c r="K45" i="42"/>
  <c r="B45" i="42"/>
  <c r="E43" i="42"/>
  <c r="K43" i="42"/>
  <c r="E44" i="42"/>
  <c r="K44" i="42"/>
  <c r="F27" i="39" l="1"/>
  <c r="B24" i="39"/>
  <c r="K38" i="38" s="1"/>
  <c r="B20" i="39"/>
  <c r="B16" i="39"/>
  <c r="K20" i="38" s="1"/>
  <c r="F23" i="39"/>
  <c r="F15" i="39"/>
  <c r="I20" i="38" s="1"/>
  <c r="F28" i="39"/>
  <c r="M47" i="38" s="1"/>
  <c r="F20" i="39"/>
  <c r="M29" i="38" s="1"/>
  <c r="F16" i="39"/>
  <c r="M20" i="38" s="1"/>
  <c r="F24" i="39"/>
  <c r="M38" i="38" s="1"/>
  <c r="F19" i="39"/>
  <c r="I29" i="38" s="1"/>
  <c r="F26" i="39"/>
  <c r="E47" i="38" s="1"/>
  <c r="I38" i="38"/>
  <c r="F12" i="39"/>
  <c r="M11" i="38" s="1"/>
  <c r="I47" i="38"/>
  <c r="F22" i="39"/>
  <c r="E38" i="38" s="1"/>
  <c r="K29" i="38"/>
  <c r="B12" i="39"/>
  <c r="K11" i="38" s="1"/>
  <c r="B28" i="39"/>
  <c r="K47" i="38" s="1"/>
  <c r="F18" i="39"/>
  <c r="E29" i="38" s="1"/>
  <c r="F11" i="39"/>
  <c r="I11" i="38" s="1"/>
  <c r="F14" i="39"/>
  <c r="E20" i="38" s="1"/>
  <c r="B11" i="39"/>
  <c r="G11" i="38" s="1"/>
  <c r="B27" i="39"/>
  <c r="G47" i="38" s="1"/>
  <c r="B23" i="39"/>
  <c r="G38" i="38" s="1"/>
  <c r="B19" i="39"/>
  <c r="G29" i="38" s="1"/>
  <c r="B15" i="39"/>
  <c r="G20" i="38" s="1"/>
  <c r="F10" i="39"/>
  <c r="E11" i="38" s="1"/>
  <c r="B26" i="39"/>
  <c r="C47" i="38" s="1"/>
  <c r="B22" i="39"/>
  <c r="C38" i="38" s="1"/>
  <c r="B18" i="39"/>
  <c r="C29" i="38" s="1"/>
  <c r="B14" i="39"/>
  <c r="C20" i="38" s="1"/>
  <c r="B10" i="39"/>
  <c r="C11" i="38" s="1"/>
  <c r="K3" i="42"/>
  <c r="B16" i="40"/>
  <c r="B17" i="40"/>
  <c r="D3" i="42" l="1"/>
</calcChain>
</file>

<file path=xl/sharedStrings.xml><?xml version="1.0" encoding="utf-8"?>
<sst xmlns="http://schemas.openxmlformats.org/spreadsheetml/2006/main" count="1018" uniqueCount="537">
  <si>
    <t>Clubs</t>
  </si>
  <si>
    <t>Ville</t>
  </si>
  <si>
    <t>F</t>
  </si>
  <si>
    <t>Pts</t>
  </si>
  <si>
    <t>G</t>
  </si>
  <si>
    <t>N</t>
  </si>
  <si>
    <t>P</t>
  </si>
  <si>
    <t>PG</t>
  </si>
  <si>
    <t>PN</t>
  </si>
  <si>
    <t>PP</t>
  </si>
  <si>
    <t>PF</t>
  </si>
  <si>
    <t>Pts+</t>
  </si>
  <si>
    <t>Pts-</t>
  </si>
  <si>
    <t>GA</t>
  </si>
  <si>
    <t>Division 1</t>
  </si>
  <si>
    <t xml:space="preserve">Classement </t>
  </si>
  <si>
    <t>FEDERATION FRANCAISE DE PETANQUE ET JEU PROVENCAL</t>
  </si>
  <si>
    <t>COMITE DU VAL DE MARNE</t>
  </si>
  <si>
    <t>Division 2</t>
  </si>
  <si>
    <t>Division 3</t>
  </si>
  <si>
    <t>Date :</t>
  </si>
  <si>
    <t>Lieu :</t>
  </si>
  <si>
    <t>SAINT MANDE</t>
  </si>
  <si>
    <t>SAINT MAUR DES FOSSES</t>
  </si>
  <si>
    <t>F.F.P.J.P. COMITE DU VAL DE MARNE</t>
  </si>
  <si>
    <t>Total</t>
  </si>
  <si>
    <t>Nbre Equipes</t>
  </si>
  <si>
    <t>AB GAMBETTA</t>
  </si>
  <si>
    <t>ACB NOGENT</t>
  </si>
  <si>
    <t>PETANQUE ANATOLE FRANCE</t>
  </si>
  <si>
    <t>Division 4</t>
  </si>
  <si>
    <t>Divisions</t>
  </si>
  <si>
    <t>Lieu</t>
  </si>
  <si>
    <t>DIV 1</t>
  </si>
  <si>
    <t>-</t>
  </si>
  <si>
    <t>//</t>
  </si>
  <si>
    <t>DIV 2</t>
  </si>
  <si>
    <t>DIV 3</t>
  </si>
  <si>
    <t>F.F.P.J.P. - COMITE DU VAL DE MARNE</t>
  </si>
  <si>
    <t>TOTAL</t>
  </si>
  <si>
    <t>A</t>
  </si>
  <si>
    <t>B</t>
  </si>
  <si>
    <t>Résultats</t>
  </si>
  <si>
    <t xml:space="preserve">REGLEMENT INTERIEUR DU CHAMPIONNAT DEPARTEMENTAL  </t>
  </si>
  <si>
    <t>Le Règlement Intérieur (R.I) départemental fixe ses spécificités qui ne peuvent aller à l’encontre du Règlement National.</t>
  </si>
  <si>
    <t>Article 1 – Objet</t>
  </si>
  <si>
    <t>Article 2 – Inscriptions</t>
  </si>
  <si>
    <t xml:space="preserve">Les inscriptions se font exclusivement à partir du Comité </t>
  </si>
  <si>
    <t xml:space="preserve">départemental, via le Comité de Pilotage du CDC. Celui-ci </t>
  </si>
  <si>
    <t xml:space="preserve">envoie un formulaire de participation pour les nouvelles </t>
  </si>
  <si>
    <t xml:space="preserve">équipes montantes et de confirmation pour les autres qui se </t>
  </si>
  <si>
    <t>Les inscriptions sont gratuites.</t>
  </si>
  <si>
    <t>Article 3 – Composition des équipes</t>
  </si>
  <si>
    <t>Il n’y a pas de rendement de points.</t>
  </si>
  <si>
    <t xml:space="preserve">Il ne sera accepté aucun changement  ou rajout sur la </t>
  </si>
  <si>
    <t>feuille de match après le jet du but.</t>
  </si>
  <si>
    <t xml:space="preserve">Un joueur inscrit sur la feuille de match mais qui n’a pas </t>
  </si>
  <si>
    <t xml:space="preserve">Dans les parties doublettes et triplettes d’un même match il </t>
  </si>
  <si>
    <t>est permis de remplacer 1 joueur dans l’une et/ou l’autre</t>
  </si>
  <si>
    <t xml:space="preserve">équipe et donc d’utiliser les 2 remplaçants. Par contre on </t>
  </si>
  <si>
    <t xml:space="preserve">ne peut pas remplacer 2 joueurs dans une même doublette </t>
  </si>
  <si>
    <t>ou une même triplette.</t>
  </si>
  <si>
    <t>capitaine de l’équipe, au capitaine de l’équipe adverse et à</t>
  </si>
  <si>
    <t>Article 4 – Déroulement des matchs</t>
  </si>
  <si>
    <t xml:space="preserve">Avant chaque partie, les compositions d’équipes sont </t>
  </si>
  <si>
    <t xml:space="preserve">mentionnées par les deux capitaines sur la feuille de </t>
  </si>
  <si>
    <t xml:space="preserve">résultats, en respectant une méthode (au choix) </t>
  </si>
  <si>
    <t xml:space="preserve">garantissant le principe du tirage au sort. Après ces </t>
  </si>
  <si>
    <t>formalités, aucune modification ne sera admise.</t>
  </si>
  <si>
    <t xml:space="preserve">Le système de points, 36 max, est établi de sorte que le </t>
  </si>
  <si>
    <t>match nul soit possible.</t>
  </si>
  <si>
    <t xml:space="preserve">Les parties d’un même cycle doivent toutes débuter </t>
  </si>
  <si>
    <t>simultanément.</t>
  </si>
  <si>
    <t>L’ordre des matchs est le suivant :</t>
  </si>
  <si>
    <t>1-Tête à Tête</t>
  </si>
  <si>
    <t>2-Doublettes</t>
  </si>
  <si>
    <t>3-Triplettes</t>
  </si>
  <si>
    <t xml:space="preserve">Il est ensuite attribué à chaque équipe de club 3 points </t>
  </si>
  <si>
    <t xml:space="preserve">pour une victoire, 2 points pour un match nul, 1 point pour </t>
  </si>
  <si>
    <t xml:space="preserve">Le classement final d’une division  sera effectué en </t>
  </si>
  <si>
    <t>fonction du total des points accumulés par chaque Club.</t>
  </si>
  <si>
    <t xml:space="preserve">En cas d’égalité entre deux équipes, il sera pris en compte </t>
  </si>
  <si>
    <t xml:space="preserve">le résultat entre les deux clubs ex æquo. Si la rencontre </t>
  </si>
  <si>
    <t xml:space="preserve">s’est soldée par un résultat nul, le “point average général” </t>
  </si>
  <si>
    <t xml:space="preserve">(nombre de points marqués moins nombre de points contre </t>
  </si>
  <si>
    <t>dans les rencontres) les départagera.</t>
  </si>
  <si>
    <t xml:space="preserve">Si plus de 2 équipes sont à égalité de points, le classement </t>
  </si>
  <si>
    <t xml:space="preserve">prendra en compte les résultats entre les équipes </t>
  </si>
  <si>
    <t>concernées.</t>
  </si>
  <si>
    <t xml:space="preserve">La gestion du championnat des clubs est placée sous la </t>
  </si>
  <si>
    <t xml:space="preserve">responsabilité d’un Comité de Pilotage spécifiquement </t>
  </si>
  <si>
    <t xml:space="preserve">constitué avec un référent. Le référent est le Directeur </t>
  </si>
  <si>
    <t>Sportif.</t>
  </si>
  <si>
    <t>Article 6 – Déroulement</t>
  </si>
  <si>
    <t xml:space="preserve">Le championnat départemental des clubs sera disputé entre </t>
  </si>
  <si>
    <t xml:space="preserve">Les matchs sont organisés par journée et par division à des </t>
  </si>
  <si>
    <t xml:space="preserve">dates précises définies par le comité départemental de </t>
  </si>
  <si>
    <t>à partir de 14h30 (jet du but).</t>
  </si>
  <si>
    <t xml:space="preserve">Les journées pour chaque division se feront sur un site </t>
  </si>
  <si>
    <t xml:space="preserve">unique. Les équipes dont le club ne dispose pas d’un </t>
  </si>
  <si>
    <t xml:space="preserve">terrain permanent ou occasionnel suffisant, peuvent </t>
  </si>
  <si>
    <t xml:space="preserve">organiser la journée qui leur incombe  sur le site d’un autre </t>
  </si>
  <si>
    <t xml:space="preserve">club après en avoir averti le comité de pilotage et reçu son </t>
  </si>
  <si>
    <t>autorisation.</t>
  </si>
  <si>
    <t xml:space="preserve">Les clubs non inscrits ne peuvent prétendre  à organiser </t>
  </si>
  <si>
    <t xml:space="preserve">La décision d’annulation d’une journée ne peut être prise </t>
  </si>
  <si>
    <t>que par le comité de pilotage.</t>
  </si>
  <si>
    <t>Tout report de date est interdit entre 2 clubs.</t>
  </si>
  <si>
    <t>Tous les tirages sont effectués par le comité de pilotage.</t>
  </si>
  <si>
    <t xml:space="preserve">Le club organisateur d’une journée se doit d’adresser au </t>
  </si>
  <si>
    <t xml:space="preserve">comité départemental les feuilles de match sous 48h, à </t>
  </si>
  <si>
    <t>défaut, une amende de 10 euros lui sera infligée.</t>
  </si>
  <si>
    <t>Article 7 – Divisions  &amp; Montée/Descente</t>
  </si>
  <si>
    <t xml:space="preserve">Les équipes d’un même club sont placées dans des </t>
  </si>
  <si>
    <t xml:space="preserve">divisions différentes. Si cela n’est pas possible, ces équipes </t>
  </si>
  <si>
    <t xml:space="preserve">Un trophée sera remis lors de l’Assemblée Générale du </t>
  </si>
  <si>
    <t xml:space="preserve">comité à l’équipe championne de chaque division. Trophée </t>
  </si>
  <si>
    <t xml:space="preserve">à remettre en jeu chaque année (restitution à faire 15 jours </t>
  </si>
  <si>
    <t>avant l’AG).</t>
  </si>
  <si>
    <t>Article 8 – Forfait et sanctions pécuniaires</t>
  </si>
  <si>
    <t>Il y a forfait quand l’équipe a moins de 4 joueurs.</t>
  </si>
  <si>
    <t xml:space="preserve">Un club sachant qu’une de ses équipes est “forfait” a pour </t>
  </si>
  <si>
    <t xml:space="preserve">obligation de prévenir son ou ses “adversaires” et le </t>
  </si>
  <si>
    <t xml:space="preserve">comité de pilotage par téléphone au plus tard l’avant veille </t>
  </si>
  <si>
    <t>de la rencontre.</t>
  </si>
  <si>
    <t>Premier forfait : Amende de 50 euros par match.</t>
  </si>
  <si>
    <t>Règlement par chèque à l’ordre de : FFPJP CD 94.</t>
  </si>
  <si>
    <t xml:space="preserve">Article 9 – Tenue </t>
  </si>
  <si>
    <t xml:space="preserve">Les joueuses et joueurs participant aux différentes </t>
  </si>
  <si>
    <t xml:space="preserve">  </t>
  </si>
  <si>
    <t>Comité - Ligue de :</t>
  </si>
  <si>
    <t>Division :</t>
  </si>
  <si>
    <t>Groupe  :</t>
  </si>
  <si>
    <t xml:space="preserve">Date : </t>
  </si>
  <si>
    <t>Nom :</t>
  </si>
  <si>
    <t xml:space="preserve">Prénom : </t>
  </si>
  <si>
    <t>Composition des Equipes</t>
  </si>
  <si>
    <t>Nom-Prénom</t>
  </si>
  <si>
    <t>N° Licence</t>
  </si>
  <si>
    <t>En cas d’incident joindre un rapport</t>
  </si>
  <si>
    <t>ORDRE des RENCONTRES &amp; FEUILLE de RESULTATS</t>
  </si>
  <si>
    <t>Club de :</t>
  </si>
  <si>
    <t xml:space="preserve">Club de : </t>
  </si>
  <si>
    <t>Calcul Automatique</t>
  </si>
  <si>
    <t>contre</t>
  </si>
  <si>
    <r>
      <t xml:space="preserve">S/TOTAL   PTS </t>
    </r>
    <r>
      <rPr>
        <sz val="10"/>
        <rFont val="Wingdings"/>
        <charset val="2"/>
      </rPr>
      <t>è</t>
    </r>
  </si>
  <si>
    <t>DOUBLETTES</t>
  </si>
  <si>
    <t>Situation après les doublettes</t>
  </si>
  <si>
    <t>NOM - PRENOM</t>
  </si>
  <si>
    <r>
      <t xml:space="preserve">Total Général Equipe A             </t>
    </r>
    <r>
      <rPr>
        <sz val="10"/>
        <rFont val="Comic Sans MS"/>
        <family val="4"/>
      </rPr>
      <t>PTS</t>
    </r>
    <r>
      <rPr>
        <b/>
        <sz val="10"/>
        <rFont val="Comic Sans MS"/>
        <family val="4"/>
      </rPr>
      <t xml:space="preserve"> </t>
    </r>
    <r>
      <rPr>
        <b/>
        <sz val="10"/>
        <rFont val="Wingdings"/>
        <charset val="2"/>
      </rPr>
      <t>è</t>
    </r>
  </si>
  <si>
    <r>
      <t xml:space="preserve">Total Général Equipe B             </t>
    </r>
    <r>
      <rPr>
        <sz val="10"/>
        <rFont val="Comic Sans MS"/>
        <family val="4"/>
      </rPr>
      <t>PTS</t>
    </r>
    <r>
      <rPr>
        <b/>
        <sz val="10"/>
        <rFont val="Comic Sans MS"/>
        <family val="4"/>
      </rPr>
      <t xml:space="preserve"> </t>
    </r>
    <r>
      <rPr>
        <b/>
        <sz val="10"/>
        <rFont val="Wingdings"/>
        <charset val="2"/>
      </rPr>
      <t>è</t>
    </r>
  </si>
  <si>
    <t>Gagnante Equipe :</t>
  </si>
  <si>
    <t>A ou B</t>
  </si>
  <si>
    <t>du Club de :</t>
  </si>
  <si>
    <t>Perdante Equipe :</t>
  </si>
  <si>
    <t>March nul entre A et B</t>
  </si>
  <si>
    <r>
      <t xml:space="preserve">  </t>
    </r>
    <r>
      <rPr>
        <u/>
        <sz val="10"/>
        <rFont val="Comic Sans MS"/>
        <family val="4"/>
      </rPr>
      <t>Signature Capitaine Equipe A</t>
    </r>
    <r>
      <rPr>
        <sz val="10"/>
        <rFont val="Comic Sans MS"/>
        <family val="4"/>
      </rPr>
      <t xml:space="preserve">                Nom - Prénom &amp; Signature de l'Arbitre               </t>
    </r>
    <r>
      <rPr>
        <u/>
        <sz val="10"/>
        <rFont val="Comic Sans MS"/>
        <family val="4"/>
      </rPr>
      <t>Signature Capitaine Equipe B</t>
    </r>
  </si>
  <si>
    <t>A.A.S.FRESNES</t>
  </si>
  <si>
    <t>Valeur des Parties : Tête à Tête = 2pts / Doublette = 4 pts / Triplette = 6 pts</t>
  </si>
  <si>
    <t xml:space="preserve">VAL de MARNE </t>
  </si>
  <si>
    <t>Capitaine Equipe A - N° Licence</t>
  </si>
  <si>
    <t>Capitaine Equipe B - N° Licence</t>
  </si>
  <si>
    <t>TETE à TETE</t>
  </si>
  <si>
    <t>Joueur remplacé n°1</t>
  </si>
  <si>
    <t>Joueur remplaçant n°1</t>
  </si>
  <si>
    <t>Joueur remplacé n°2</t>
  </si>
  <si>
    <t>Joueur remplaçant n°2</t>
  </si>
  <si>
    <t>TRIPLETTES</t>
  </si>
  <si>
    <t>A.B.GAMBETTA SAINT MAUR</t>
  </si>
  <si>
    <t>A.C.B.NOGENT</t>
  </si>
  <si>
    <t>LA BOULE CHEVILLAISE</t>
  </si>
  <si>
    <t>PETANQUE DU BOIS D'AUTEUIL</t>
  </si>
  <si>
    <t xml:space="preserve">déroule par Equipes composées de joueurs/joueuses d’un </t>
  </si>
  <si>
    <t xml:space="preserve">même club, sous forme de championnat régulier avec </t>
  </si>
  <si>
    <t>classement par divisions.</t>
  </si>
  <si>
    <t>maintiennent, à retourner pour le 1er février de l'année civile</t>
  </si>
  <si>
    <t>la plus basse.</t>
  </si>
  <si>
    <t>dernier délai. Une nouvelle équipe débutera dans la division</t>
  </si>
  <si>
    <t xml:space="preserve">La composition des équipes est de 8 joueurs maximum </t>
  </si>
  <si>
    <t>responsabilité d’un “capitaine” pouvant être joueur.</t>
  </si>
  <si>
    <t xml:space="preserve">aucune obligation. Chaque équipe est placée sous la </t>
  </si>
  <si>
    <t xml:space="preserve">Dans tous les cas, le joueur/joueuse sorti(e) ne peut revenir </t>
  </si>
  <si>
    <t>du même cycle.</t>
  </si>
  <si>
    <t xml:space="preserve">dans la même partie ou l’autre partie (ou les autres parties) </t>
  </si>
  <si>
    <t xml:space="preserve">Chaque remplacement envisagé doit être signalé par le/la </t>
  </si>
  <si>
    <t xml:space="preserve"> * 6 parties en tête-à-tête rapportant chacune : 2 Pts</t>
  </si>
  <si>
    <t xml:space="preserve"> *  3 parties en doublettes rapportant chacune : 4 Pts</t>
  </si>
  <si>
    <t xml:space="preserve"> *  2 parties en triplettes rapportant chacune : 6 Pts</t>
  </si>
  <si>
    <t xml:space="preserve">licenciés FFPJP, et est ouverte à toutes les catégories </t>
  </si>
  <si>
    <t>Score</t>
  </si>
  <si>
    <t>doivent être opposées dès la première journée. Le nombre</t>
  </si>
  <si>
    <t>d’équipes d’un même club dans une division est limité à 2.</t>
  </si>
  <si>
    <t>inférieure.</t>
  </si>
  <si>
    <t>Coordonnées Responsables Equipes</t>
  </si>
  <si>
    <t>Correspondants Nom Prénom</t>
  </si>
  <si>
    <t>N° Tel</t>
  </si>
  <si>
    <t>ETOILE DE BRY PETANQUE</t>
  </si>
  <si>
    <t>LES BOULES AMICALES CAMPINOISES</t>
  </si>
  <si>
    <t>B.S.DE CHOISY LE ROI</t>
  </si>
  <si>
    <t>CLUB PETANQUE VILLAGE CRETEIL</t>
  </si>
  <si>
    <t>MONT MESLY PETANQUE</t>
  </si>
  <si>
    <t>U.S.FONTENAY PETANQUE</t>
  </si>
  <si>
    <t>A.S.A MAISONS ALFORT</t>
  </si>
  <si>
    <t>B.S.MAISONNAISE</t>
  </si>
  <si>
    <t>J.A.M.A MAISONS ALFORT</t>
  </si>
  <si>
    <t>G.F.C.MANDRES LES ROSES</t>
  </si>
  <si>
    <t>LA BOULE MAROLAISE</t>
  </si>
  <si>
    <t>ORLY SAULES BOULES</t>
  </si>
  <si>
    <t>U.S.ORMESSON</t>
  </si>
  <si>
    <t>PETANQUE RUNGISSOISE</t>
  </si>
  <si>
    <t>A.B.B.SAINT MANDE</t>
  </si>
  <si>
    <t>A.B.BEAUREPAIRE SAINT MAUR</t>
  </si>
  <si>
    <t>LA PETANQUE VILLAGE DE LA BUTTE</t>
  </si>
  <si>
    <t>PETANQUE VARENNOISE</t>
  </si>
  <si>
    <t>THIAIS PETANQ'CLUB</t>
  </si>
  <si>
    <t>U.S.VILLEJUIF PETANQUE</t>
  </si>
  <si>
    <t>VILLENEUVE LE ROI PETANQUE</t>
  </si>
  <si>
    <t>La Joyeuse Pétanque de Villeneuve Triage</t>
  </si>
  <si>
    <t>E.S.VILLIERS</t>
  </si>
  <si>
    <t>JEUX BOULES VINCENNES</t>
  </si>
  <si>
    <t>C.A.VITRY PETANQUE</t>
  </si>
  <si>
    <t>QUARRE D'AS VITRY PETANQUE</t>
  </si>
  <si>
    <t xml:space="preserve">pilotage. Les rencontres auront lieu en semaine l'après-midi </t>
  </si>
  <si>
    <t>* Afficher les scores dans Résultats</t>
  </si>
  <si>
    <t>* Afficher 0 si aucun point</t>
  </si>
  <si>
    <t>* Afficher 0-0 si les 2 clubs sont forfaits</t>
  </si>
  <si>
    <t>* Afficher 19-0 pour un forfait</t>
  </si>
  <si>
    <t>Indiquer les scores</t>
  </si>
  <si>
    <t>DIV 4</t>
  </si>
  <si>
    <t>Le club victorieux sera désigné Champion de la division.</t>
  </si>
  <si>
    <t>En cas de non respect, l'équipe est déclarée perdante avec</t>
  </si>
  <si>
    <t>un goal average de +19 pour l'adversaire.</t>
  </si>
  <si>
    <t>nécessaires.</t>
  </si>
  <si>
    <t>Les premiers de chaque division accédent à la division</t>
  </si>
  <si>
    <t>supérieure.</t>
  </si>
  <si>
    <t>Les premiers de chaque groupe se rencontrent en un</t>
  </si>
  <si>
    <t>match de barrage pour déterminer le club accédant à la</t>
  </si>
  <si>
    <t>division supérieure. La date et le lieu de la rencontre</t>
  </si>
  <si>
    <t>sont fixés par le Comité de Pilotage.</t>
  </si>
  <si>
    <t>Les derniers de chaque division descendent en division</t>
  </si>
  <si>
    <t>(par tirage au sort entre les deux clubs concernés)</t>
  </si>
  <si>
    <t>CHAMPIONNAT DEPARTEMENTAL DES CLUBS (CDC)</t>
  </si>
  <si>
    <t>JB VINCENNES</t>
  </si>
  <si>
    <t>VINCENNES</t>
  </si>
  <si>
    <t>THIAIS</t>
  </si>
  <si>
    <t>AB CHARENTON ST MAURICE</t>
  </si>
  <si>
    <t>U.S ALFORTVILLE</t>
  </si>
  <si>
    <t>C.B BOISSY</t>
  </si>
  <si>
    <t>A.B CHARENTON SAINT MAURICE</t>
  </si>
  <si>
    <t>A.C.B ORLY PETANQUE</t>
  </si>
  <si>
    <t>Fédération Française de Pétanque &amp; Jeu Provençal</t>
  </si>
  <si>
    <t>les mois : Mars et octobre de l'année civile.</t>
  </si>
  <si>
    <t>Retard d'un joueur :</t>
  </si>
  <si>
    <t>déposé sa licence, peut le faire à son arrivé dans le délai</t>
  </si>
  <si>
    <t>avec des points de pénalités en application du règlement</t>
  </si>
  <si>
    <t>de jeu.</t>
  </si>
  <si>
    <t>Si le joueur était inscrit sur la feuille de match et sa licence</t>
  </si>
  <si>
    <t>jouer le tête à tête s'il devait y participer. En revanche il</t>
  </si>
  <si>
    <t>peut participer aux doublettes et triplettes.</t>
  </si>
  <si>
    <t>Retard de plusieurs joueurs :</t>
  </si>
  <si>
    <t>La rencontre peut se dérouler avec la présence d'au moins</t>
  </si>
  <si>
    <t>inférieur à 4, l'équipe est considérée comme forfait.</t>
  </si>
  <si>
    <t>Retard de toute l'équipe :</t>
  </si>
  <si>
    <t>et la feuille de match n'a pas été remplie. L'équipe est</t>
  </si>
  <si>
    <t>considérée comme forfait avec applications des sanctions</t>
  </si>
  <si>
    <t>pécuniaires afférentes.</t>
  </si>
  <si>
    <t>S'il était inscrit pour jouer le tête à tête, il peut y participer</t>
  </si>
  <si>
    <t>qui perd le match, car les licences n'ont pas été déposées</t>
  </si>
  <si>
    <t xml:space="preserve">nombre de joueurs, ayant déposé leur licence est </t>
  </si>
  <si>
    <t>participer au match y compris comme rempaçant.</t>
  </si>
  <si>
    <t xml:space="preserve">Ce présent règlement a été modifié par le comité </t>
  </si>
  <si>
    <t>de +19 pour l'adersaire</t>
  </si>
  <si>
    <t>une défaite et 0 point pour un forfait avec un goal average</t>
  </si>
  <si>
    <t>CDC Vétérans</t>
  </si>
  <si>
    <t>VETERANS</t>
  </si>
  <si>
    <t>DES CLUBS VETERANS (CDC-V) DU VAL DE MARNE</t>
  </si>
  <si>
    <t>confondues de 60 ans et + (féminines, seniors) sans</t>
  </si>
  <si>
    <t>Article 5 – Gestion du CDC-V</t>
  </si>
  <si>
    <t>une journée de CDC-V.</t>
  </si>
  <si>
    <t xml:space="preserve">Le championnat départemental des clubs vétérans du Val </t>
  </si>
  <si>
    <t>Utiliser la liste déroulante pour inscrire les joueurs</t>
  </si>
  <si>
    <t>CA VITRY</t>
  </si>
  <si>
    <t>AJPS</t>
  </si>
  <si>
    <t>CRETEIL</t>
  </si>
  <si>
    <t>tenue ne peuvent participer à la rencontre.</t>
  </si>
  <si>
    <t xml:space="preserve">Les joueurs (ses), inscrits sur la feuille de match, non en </t>
  </si>
  <si>
    <t>A.J.P.S</t>
  </si>
  <si>
    <t>Club A</t>
  </si>
  <si>
    <t>Club B</t>
  </si>
  <si>
    <t>13 rue Trigance 13002 MARSEILLE</t>
  </si>
  <si>
    <t>Toutefois 2 joueurs maximum pourront changer d'équipe</t>
  </si>
  <si>
    <t xml:space="preserve">mais pour une division supérieure et ils ne pourront plus </t>
  </si>
  <si>
    <t>en changer par la suite. De même une équipe ne pourra</t>
  </si>
  <si>
    <t>pas comporter plus de 2 joueurs d'une division inférieure.</t>
  </si>
  <si>
    <t xml:space="preserve"> pas inclure des joueurs ayant joué pour une autre équipe)</t>
  </si>
  <si>
    <t xml:space="preserve">(la liste peut être évolutive en cours de saison mais ne doit </t>
  </si>
  <si>
    <t>Pour éviter que des joueurs puissent jouer dans différentes</t>
  </si>
  <si>
    <t>En cas de forfait général en cours de championnat, tous</t>
  </si>
  <si>
    <t>les résultats précédents de l'équipe sont annulés.</t>
  </si>
  <si>
    <t xml:space="preserve">Le forfait général intervenant avant le début du </t>
  </si>
  <si>
    <t>De plus une équipe du même club ne pourra accéder</t>
  </si>
  <si>
    <t>l'année suivante à la division ou le forfait général a été</t>
  </si>
  <si>
    <t>déclaré.</t>
  </si>
  <si>
    <t>CLUB NOISEEN PETANQUE</t>
  </si>
  <si>
    <t>AMICALEBOULE DU PERREUX</t>
  </si>
  <si>
    <t>6Exempt</t>
  </si>
  <si>
    <t>BOURGEOIS Arnaud</t>
  </si>
  <si>
    <t xml:space="preserve">équipes de leur club. Etablir des listes de joueurs par équipe </t>
  </si>
  <si>
    <t xml:space="preserve">Les clubs doivent faire parvenir au comité départemental </t>
  </si>
  <si>
    <t>dans un délai minimum de 15 jours avant la 1ère journée</t>
  </si>
  <si>
    <t>de compétition, les listes initiales de joueurs participant</t>
  </si>
  <si>
    <t xml:space="preserve">pour chaque équipe. </t>
  </si>
  <si>
    <t>de la 1ère journée fera office de liste initiale.</t>
  </si>
  <si>
    <t xml:space="preserve">En cas d'absence de liste, la feuille de match du 1er match </t>
  </si>
  <si>
    <t xml:space="preserve">Si les 2 équipes sont incomplètes, la formation des </t>
  </si>
  <si>
    <t>doublettes et triplettes doit être obligatoirement</t>
  </si>
  <si>
    <t>respectée.</t>
  </si>
  <si>
    <t>devient forfait général et se voit infliger une amende</t>
  </si>
  <si>
    <t>au tarif du forfait +  200 euros pour le forfait général.</t>
  </si>
  <si>
    <t>homogène club (haut et bas)</t>
  </si>
  <si>
    <t>ou bermuda sportif OBLIGATOIRE</t>
  </si>
  <si>
    <t xml:space="preserve">Suvêtement sportif ou short sportif ou pantacourt sportif </t>
  </si>
  <si>
    <t>BOULE MAROLLAISE</t>
  </si>
  <si>
    <t xml:space="preserve">Directeur du Val de Marne </t>
  </si>
  <si>
    <t>PET RUNGISSOISE</t>
  </si>
  <si>
    <t>RUNGIS</t>
  </si>
  <si>
    <t>PET ANATOLE FRANCE</t>
  </si>
  <si>
    <t>4 joueurs. Si après le délai réglementaire de 30 minutes, le</t>
  </si>
  <si>
    <t>Le délai de plus de 30 minutes s'applique à toute l'équipe</t>
  </si>
  <si>
    <t>réglementaire de 30 minutes.</t>
  </si>
  <si>
    <t>déposée mais passé le délai de 30 minutes, il ne peut plus</t>
  </si>
  <si>
    <t xml:space="preserve">Dès le deuxième forfait consécutif ou pas, l’équipe </t>
  </si>
  <si>
    <t xml:space="preserve">rencontres doivent être impérativement en tenue </t>
  </si>
  <si>
    <r>
      <t>Le Championnat Départemental des Clubs (</t>
    </r>
    <r>
      <rPr>
        <b/>
        <sz val="10"/>
        <rFont val="Times New Roman"/>
        <family val="1"/>
      </rPr>
      <t>CDC-V</t>
    </r>
    <r>
      <rPr>
        <sz val="10"/>
        <rFont val="Times New Roman"/>
        <family val="1"/>
      </rPr>
      <t xml:space="preserve">) se </t>
    </r>
  </si>
  <si>
    <t>de Marne est composé de 1 division et groupes si</t>
  </si>
  <si>
    <t>de match mais qui n'a pas déposé sa licence ne peut plus</t>
  </si>
  <si>
    <t>Passé le délai de 30 minutes, le joueur inscrit sur la feuille</t>
  </si>
  <si>
    <t>feuille de match 7 ou 8 noms. Sauf pour le tête à tête.</t>
  </si>
  <si>
    <t>Le forfait d'une équipe entraîne sa disparition du CDC.</t>
  </si>
  <si>
    <t>Son retour se fera dans la plus petite division du CDC.</t>
  </si>
  <si>
    <t>En cas de non-paiement de l'amende, le club défaillant se</t>
  </si>
  <si>
    <t>verra automatiquement refusé son affiliation à la FFPJP</t>
  </si>
  <si>
    <t>Il est rappelé que le président du club est responsable</t>
  </si>
  <si>
    <t>des dettes du club et qu'il est passible de pousuites.</t>
  </si>
  <si>
    <t>championnat mais après l'établissement du calendrier :</t>
  </si>
  <si>
    <t>Amende de 200 euros</t>
  </si>
  <si>
    <t>pour l'année suivante.</t>
  </si>
  <si>
    <t>en cours.</t>
  </si>
  <si>
    <t xml:space="preserve">l’arbitre, avant l'arrêt la dernière boule jouée de la mène </t>
  </si>
  <si>
    <t>Il sera permis de ne pas effectuer un remplacement</t>
  </si>
  <si>
    <t>demandé dans une équipe, mais le bénéfice du</t>
  </si>
  <si>
    <t>remplacement est perdu pour la partie en cours (dans la</t>
  </si>
  <si>
    <t>doublette ou la triplette où il était demandé).</t>
  </si>
  <si>
    <t>la FFPJP mais leur est vivement recommandée.</t>
  </si>
  <si>
    <r>
      <t>La participation d’un club au CDC-V</t>
    </r>
    <r>
      <rPr>
        <b/>
        <sz val="10"/>
        <rFont val="Times New Roman"/>
        <family val="1"/>
      </rPr>
      <t xml:space="preserve"> n'</t>
    </r>
    <r>
      <rPr>
        <sz val="10"/>
        <rFont val="Times New Roman"/>
        <family val="1"/>
      </rPr>
      <t xml:space="preserve">est pas imposée par </t>
    </r>
  </si>
  <si>
    <t>AAS FRESNES</t>
  </si>
  <si>
    <t>AB ST MANDE</t>
  </si>
  <si>
    <t>US VILLEJUIF</t>
  </si>
  <si>
    <t>FRESNES</t>
  </si>
  <si>
    <t>Les remplacements sont possibles s'ils sont inscrits sur la</t>
  </si>
  <si>
    <t>PINCHON François</t>
  </si>
  <si>
    <t>DAVESNE Frédéric</t>
  </si>
  <si>
    <t>VILLEJUIF</t>
  </si>
  <si>
    <t>Article 10 – Disposition spéciale</t>
  </si>
  <si>
    <t xml:space="preserve">En cas de carence d'arbitre, il appartient au président ou à </t>
  </si>
  <si>
    <t xml:space="preserve">la présidente organisatrice, de pourvoir à son </t>
  </si>
  <si>
    <t xml:space="preserve">remplacement. Son rôle sera de faire appliquer le </t>
  </si>
  <si>
    <t>le règlement et de vérifier la conformité des tenues.</t>
  </si>
  <si>
    <t>VILLENEUVE SAINT GEORGES</t>
  </si>
  <si>
    <t>PET VILLAGE CRETEIL</t>
  </si>
  <si>
    <t>GALERNE Marianne</t>
  </si>
  <si>
    <t>DRAY Pascal</t>
  </si>
  <si>
    <t>ETOILE DE BRY</t>
  </si>
  <si>
    <t>BRY SUR MARNE</t>
  </si>
  <si>
    <t>BOULE CHEVILLAISE</t>
  </si>
  <si>
    <t>MONT MESLY</t>
  </si>
  <si>
    <t>US ORMESSON</t>
  </si>
  <si>
    <t>PV BUTTE</t>
  </si>
  <si>
    <t>3AB Gambetta</t>
  </si>
  <si>
    <t>4Club Noiséen</t>
  </si>
  <si>
    <t>2Club Village Créteil</t>
  </si>
  <si>
    <t>5US Ormesson</t>
  </si>
  <si>
    <t>NOISEAU</t>
  </si>
  <si>
    <t>MAROLLES EN BRIE</t>
  </si>
  <si>
    <t>CHEVILLY LARUE</t>
  </si>
  <si>
    <t>ORMESSON</t>
  </si>
  <si>
    <t>CLUB PETANQUE BREVANNAIS</t>
  </si>
  <si>
    <t>CHARENTON LE PONT</t>
  </si>
  <si>
    <t>VITRY SUR SEINE</t>
  </si>
  <si>
    <t>LOUET Hervé</t>
  </si>
  <si>
    <t>LASCOMBES Jean Luc</t>
  </si>
  <si>
    <t>Lien Règlement CNC FFPJP</t>
  </si>
  <si>
    <t>https://www.ffpjp.org/cnc/gestion-competitions</t>
  </si>
  <si>
    <t>AAS Fresnes</t>
  </si>
  <si>
    <t>ACB Nogent</t>
  </si>
  <si>
    <t>Boule Chevillaise</t>
  </si>
  <si>
    <t>AB Gambetta</t>
  </si>
  <si>
    <t>Etoile de Bry</t>
  </si>
  <si>
    <t>Mont Mesly</t>
  </si>
  <si>
    <t>Pet Anatole France</t>
  </si>
  <si>
    <t>US Ormesson</t>
  </si>
  <si>
    <t>AB Charenton</t>
  </si>
  <si>
    <t>AB Saint Mandé</t>
  </si>
  <si>
    <t>Boule Marollaise</t>
  </si>
  <si>
    <t>Pet Rungissoise</t>
  </si>
  <si>
    <t>PV Butte</t>
  </si>
  <si>
    <t>US Villejuif</t>
  </si>
  <si>
    <t>LARROQUE Jean Pierre</t>
  </si>
  <si>
    <t>GATHELIER Rémy</t>
  </si>
  <si>
    <t>SULFFURALLY Reeza</t>
  </si>
  <si>
    <t>BIZZARI Philippe</t>
  </si>
  <si>
    <t>CDC VETERANS - 2026 - Division 5</t>
  </si>
  <si>
    <t>CDC VETERANS - 2026 - Division 6</t>
  </si>
  <si>
    <t>CDC VETERANS - 2026 - Division 1</t>
  </si>
  <si>
    <t>CDC VETERANS - 2026 - Division 2</t>
  </si>
  <si>
    <t>CALENDRIERS VETERANS 2026</t>
  </si>
  <si>
    <t>CHAMPIONNAT DEPARTEMENTAL DES CLUBS 2026</t>
  </si>
  <si>
    <t>Classements CDC VETERANS 2026</t>
  </si>
  <si>
    <t>PET BOIS AUTEUIL</t>
  </si>
  <si>
    <t>VILLENEUVE LE ROI PET</t>
  </si>
  <si>
    <t>5Thiais Pétanq'club A</t>
  </si>
  <si>
    <t>1AB Saint Mandé</t>
  </si>
  <si>
    <t>2ACB Nogent</t>
  </si>
  <si>
    <t>3AJPSucy</t>
  </si>
  <si>
    <t>4Etoile de Bry</t>
  </si>
  <si>
    <t>1Boule Marollaise</t>
  </si>
  <si>
    <t>5JB Vincennes A</t>
  </si>
  <si>
    <t>6US Villejuif A</t>
  </si>
  <si>
    <t>3Mont Mesly A</t>
  </si>
  <si>
    <t>4PV Butte A</t>
  </si>
  <si>
    <t>1AAS Fresnes B</t>
  </si>
  <si>
    <t>2Boule Chevillaise A</t>
  </si>
  <si>
    <t>3JB Vincennes B</t>
  </si>
  <si>
    <t>4Thiais Pétanq'club B</t>
  </si>
  <si>
    <t>Division 5</t>
  </si>
  <si>
    <t>Division 6</t>
  </si>
  <si>
    <t>1Boule Chevillaise B</t>
  </si>
  <si>
    <t>2Mont Mesly B</t>
  </si>
  <si>
    <t>3Pet Rungissoise B</t>
  </si>
  <si>
    <t>2PV Butte B</t>
  </si>
  <si>
    <t>4Pet Anatol France B</t>
  </si>
  <si>
    <t>5Villeneuve le Roi Pet</t>
  </si>
  <si>
    <t>5Pet Rungissoise A</t>
  </si>
  <si>
    <t>CDC VETERANS - 2026 - Division 3</t>
  </si>
  <si>
    <t>CDC VETERANS - 2026 - Division 4</t>
  </si>
  <si>
    <t>VILLECRESNES</t>
  </si>
  <si>
    <t>VILLENEUVE LE ROI</t>
  </si>
  <si>
    <t>CDC VETERANS 2026</t>
  </si>
  <si>
    <t>LA BOULE DU PLATEAU GENTILLY</t>
  </si>
  <si>
    <t>THIBOUD Jean Marc</t>
  </si>
  <si>
    <t>FERNANDES Antonio</t>
  </si>
  <si>
    <t>GAIO NOVO Manuel</t>
  </si>
  <si>
    <t>DUSSART Gilles</t>
  </si>
  <si>
    <t>MALAFAIA Victor</t>
  </si>
  <si>
    <t>TREBUTIEN Martial</t>
  </si>
  <si>
    <t>DONNART Nicolas</t>
  </si>
  <si>
    <t>CHIGNARD Marc</t>
  </si>
  <si>
    <t>PETY Laurent</t>
  </si>
  <si>
    <t>HENRIET Bruno</t>
  </si>
  <si>
    <t>FLATOT Léo</t>
  </si>
  <si>
    <t>REY Valérie</t>
  </si>
  <si>
    <t>FEVRIER Jean Calude</t>
  </si>
  <si>
    <t>BOURDELOUX Fabrice</t>
  </si>
  <si>
    <t>CHEVALIER Gilles</t>
  </si>
  <si>
    <t>LEBEAU Alain</t>
  </si>
  <si>
    <t>DRU Ghislaine</t>
  </si>
  <si>
    <t>GUINEAUDEAU Johan</t>
  </si>
  <si>
    <t>5US Villejuif B</t>
  </si>
  <si>
    <t>????? Champion de Division 1 et qualifié pour les barrages accession en CRC Vet 2ème division</t>
  </si>
  <si>
    <t>???? monte en DIV 1</t>
  </si>
  <si>
    <t>????? monte en DIV 2</t>
  </si>
  <si>
    <t>???? Monte en DIV 3</t>
  </si>
  <si>
    <t>???? Descend en DIV 2</t>
  </si>
  <si>
    <t>???? Descend en DIV 3</t>
  </si>
  <si>
    <t>???? Descend en DIV 4</t>
  </si>
  <si>
    <t>???? Monte en DIV 5</t>
  </si>
  <si>
    <t>???? Monte en DIV 4</t>
  </si>
  <si>
    <t>???? Descend en DIV 5</t>
  </si>
  <si>
    <t>???? Descend en DIV 6</t>
  </si>
  <si>
    <t>DIV 5</t>
  </si>
  <si>
    <t>DIV 6</t>
  </si>
  <si>
    <t>4CA Vitry</t>
  </si>
  <si>
    <t>6Pet Anatole France A</t>
  </si>
  <si>
    <t>1AB Charenton</t>
  </si>
  <si>
    <t>2AAS Fresnes A</t>
  </si>
  <si>
    <t>1Pet Bois Auteuil</t>
  </si>
  <si>
    <t>3Boule Chevillaise C</t>
  </si>
  <si>
    <t>AJPSucy</t>
  </si>
  <si>
    <t>JB Vincennes</t>
  </si>
  <si>
    <t>Villeneuve le Roi</t>
  </si>
  <si>
    <t>Club Village Créteil</t>
  </si>
  <si>
    <t>CA Vitry</t>
  </si>
  <si>
    <t>Club Noiséen Pet</t>
  </si>
  <si>
    <t>Pet Bois Auteuil</t>
  </si>
  <si>
    <t>Thiais Pétanq'club</t>
  </si>
  <si>
    <t>Barrages le 10/06/2026 à 8h00 à Charly Pétanque (92)</t>
  </si>
  <si>
    <t>1-3-5-2-4</t>
  </si>
  <si>
    <t>NOGENT SUR MARNE</t>
  </si>
  <si>
    <t>SUCY EN BRIE</t>
  </si>
  <si>
    <r>
      <t xml:space="preserve">Chaque club ne pourra engager que </t>
    </r>
    <r>
      <rPr>
        <sz val="10"/>
        <color rgb="FFFF0000"/>
        <rFont val="Times New Roman"/>
        <family val="1"/>
      </rPr>
      <t>3 équipes</t>
    </r>
    <r>
      <rPr>
        <sz val="10"/>
        <rFont val="Times New Roman"/>
        <family val="1"/>
      </rPr>
      <t xml:space="preserve"> maximum.</t>
    </r>
  </si>
  <si>
    <t>Joueurs étrangers</t>
  </si>
  <si>
    <t>est limité à un par équipe.</t>
  </si>
  <si>
    <t xml:space="preserve">Le nombre d'étranger extra-communautaire (Hors UE) </t>
  </si>
  <si>
    <t>FEDERATION FRANCAISE DE PETANQUE ET DE JEU PROVENCAL</t>
  </si>
  <si>
    <t>13 rue Trigance, 13002 MARSEILLE</t>
  </si>
  <si>
    <t xml:space="preserve">Tél: 33 (0)4 91 14 05 80 </t>
  </si>
  <si>
    <t>ffpjp.siege@petanque.fr</t>
  </si>
  <si>
    <t>Comité Régional :</t>
  </si>
  <si>
    <t>Comité Départemental :</t>
  </si>
  <si>
    <t>Championnat :</t>
  </si>
  <si>
    <t>CDC</t>
  </si>
  <si>
    <t>CRC</t>
  </si>
  <si>
    <t>CNC</t>
  </si>
  <si>
    <t xml:space="preserve">Catégorie : </t>
  </si>
  <si>
    <t>SENIORS</t>
  </si>
  <si>
    <t>PROVENCAL</t>
  </si>
  <si>
    <t>Club :</t>
  </si>
  <si>
    <t>n°</t>
  </si>
  <si>
    <t>NOM</t>
  </si>
  <si>
    <t>PRENOM</t>
  </si>
  <si>
    <t>N° LICENCE</t>
  </si>
  <si>
    <t>Surligner les joueurs changeant de division (2 maximum). Ils ne peuvent plus jouer pour cette équipe</t>
  </si>
  <si>
    <t>Joueurs venant d'une division inférieure</t>
  </si>
  <si>
    <t>Ces joueurs ne peuvent plus changer d'équipe</t>
  </si>
  <si>
    <t>ILE DE FRANCE</t>
  </si>
  <si>
    <t>VAL DE MARNE</t>
  </si>
  <si>
    <t>FEMININS</t>
  </si>
  <si>
    <t>U.S.ALFORTVILLE</t>
  </si>
  <si>
    <t>C.B.BOISSEENS</t>
  </si>
  <si>
    <t>A.B.CHARENTON ST MAURICE</t>
  </si>
  <si>
    <t>LA BOULE DU PLATEAU DE GENTILLY</t>
  </si>
  <si>
    <t>AMICALE BOULE DU PERREUX</t>
  </si>
  <si>
    <t>CLUB DE PETANQUE BREVANNAIS</t>
  </si>
  <si>
    <t>LA BOULE MAROLLAISE</t>
  </si>
  <si>
    <t>CLUB NOISEEN DE PETANQUE</t>
  </si>
  <si>
    <t>ACB ORLY PETANQUE</t>
  </si>
  <si>
    <t>VILLIERS SPORT PETANQUE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</si>
</sst>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/mm/yyyy"/>
    <numFmt numFmtId="165" formatCode="0#&quot; &quot;##&quot; &quot;##&quot; &quot;##&quot; &quot;##"/>
  </numFmts>
  <fonts count="88" x14ac:knownFonts="1">
    <font>
      <sz val="10"/>
      <color indexed="8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20"/>
      <color indexed="8"/>
      <name val="Arial"/>
      <family val="2"/>
    </font>
    <font>
      <sz val="10"/>
      <color indexed="8"/>
      <name val="Times New Roman"/>
      <family val="1"/>
    </font>
    <font>
      <sz val="11"/>
      <name val="Times New Roman"/>
      <family val="1"/>
    </font>
    <font>
      <b/>
      <sz val="20"/>
      <color indexed="12"/>
      <name val="Arial"/>
      <family val="2"/>
    </font>
    <font>
      <b/>
      <sz val="18"/>
      <color indexed="8"/>
      <name val="Times New Roman"/>
      <family val="1"/>
    </font>
    <font>
      <b/>
      <sz val="18"/>
      <color indexed="12"/>
      <name val="Arial"/>
      <family val="2"/>
    </font>
    <font>
      <b/>
      <sz val="1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i/>
      <sz val="12"/>
      <color indexed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36"/>
      <color indexed="8"/>
      <name val="Times New Roman"/>
      <family val="1"/>
    </font>
    <font>
      <b/>
      <sz val="10"/>
      <name val="Arial"/>
      <family val="2"/>
    </font>
    <font>
      <b/>
      <sz val="30"/>
      <name val="Algerian"/>
      <family val="5"/>
    </font>
    <font>
      <sz val="10"/>
      <name val="Comic Sans MS"/>
      <family val="4"/>
    </font>
    <font>
      <b/>
      <sz val="11"/>
      <name val="Comic Sans MS"/>
      <family val="4"/>
    </font>
    <font>
      <b/>
      <sz val="10"/>
      <name val="Comic Sans MS"/>
      <family val="4"/>
    </font>
    <font>
      <b/>
      <sz val="12"/>
      <name val="Comic Sans MS"/>
      <family val="4"/>
    </font>
    <font>
      <sz val="26"/>
      <name val="Comic Sans MS"/>
      <family val="4"/>
    </font>
    <font>
      <b/>
      <sz val="14"/>
      <name val="Comic Sans MS"/>
      <family val="4"/>
    </font>
    <font>
      <sz val="8"/>
      <name val="Comic Sans MS"/>
      <family val="4"/>
    </font>
    <font>
      <b/>
      <sz val="18"/>
      <name val="Arial"/>
      <family val="2"/>
    </font>
    <font>
      <b/>
      <i/>
      <sz val="24"/>
      <name val="Comic Sans MS"/>
      <family val="4"/>
    </font>
    <font>
      <b/>
      <i/>
      <sz val="30"/>
      <name val="Arial"/>
      <family val="2"/>
    </font>
    <font>
      <sz val="10"/>
      <name val="Wingdings"/>
      <charset val="2"/>
    </font>
    <font>
      <b/>
      <sz val="16"/>
      <name val="Arial"/>
      <family val="2"/>
    </font>
    <font>
      <b/>
      <sz val="10"/>
      <name val="Wingdings"/>
      <charset val="2"/>
    </font>
    <font>
      <b/>
      <sz val="11"/>
      <name val="Calibri"/>
      <family val="2"/>
    </font>
    <font>
      <b/>
      <sz val="12"/>
      <name val="Calibri"/>
      <family val="2"/>
    </font>
    <font>
      <sz val="22"/>
      <name val="Arial"/>
      <family val="2"/>
    </font>
    <font>
      <u/>
      <sz val="10"/>
      <name val="Comic Sans MS"/>
      <family val="4"/>
    </font>
    <font>
      <i/>
      <sz val="10"/>
      <name val="Times New Roman"/>
      <family val="1"/>
    </font>
    <font>
      <b/>
      <i/>
      <sz val="13"/>
      <name val="Arial"/>
      <family val="2"/>
    </font>
    <font>
      <sz val="16"/>
      <name val="Comic Sans MS"/>
      <family val="4"/>
    </font>
    <font>
      <sz val="14"/>
      <name val="Baskerville Old Face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b/>
      <sz val="12"/>
      <color indexed="8"/>
      <name val="Arial"/>
      <family val="2"/>
    </font>
    <font>
      <b/>
      <sz val="14"/>
      <color rgb="FFFF0000"/>
      <name val="Times New Roman"/>
      <family val="1"/>
    </font>
    <font>
      <sz val="10"/>
      <color rgb="FF000000"/>
      <name val="Times New Roman"/>
      <family val="1"/>
    </font>
    <font>
      <b/>
      <i/>
      <sz val="14"/>
      <color rgb="FF000000"/>
      <name val="Arial"/>
      <family val="2"/>
    </font>
    <font>
      <sz val="14"/>
      <color rgb="FFFF0000"/>
      <name val="Comic Sans MS"/>
      <family val="4"/>
    </font>
    <font>
      <sz val="8"/>
      <color rgb="FF000000"/>
      <name val="Arial Black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36"/>
      <color rgb="FF0000FF"/>
      <name val="Times New Roman"/>
      <family val="1"/>
    </font>
    <font>
      <b/>
      <sz val="28"/>
      <color rgb="FF666699"/>
      <name val="Times New Roman"/>
      <family val="1"/>
    </font>
    <font>
      <b/>
      <sz val="24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28"/>
      <color indexed="8"/>
      <name val="Times New Roman"/>
      <family val="1"/>
    </font>
    <font>
      <b/>
      <sz val="8"/>
      <name val="Comic Sans MS"/>
      <family val="4"/>
    </font>
    <font>
      <sz val="9"/>
      <name val="Times New Roman"/>
      <family val="1"/>
    </font>
    <font>
      <sz val="10"/>
      <color theme="1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2"/>
    </font>
    <font>
      <b/>
      <sz val="10"/>
      <color rgb="FF0000FF"/>
      <name val="Times New Roman"/>
      <family val="1"/>
    </font>
    <font>
      <i/>
      <sz val="10"/>
      <color theme="1"/>
      <name val="Times New Roman"/>
      <family val="1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0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mediumGray"/>
    </fill>
    <fill>
      <patternFill patternType="solid">
        <fgColor rgb="FFFFFF9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26"/>
      </patternFill>
    </fill>
    <fill>
      <patternFill patternType="solid">
        <fgColor rgb="FF6699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CC3300"/>
        <bgColor indexed="64"/>
      </patternFill>
    </fill>
  </fills>
  <borders count="1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2" fillId="0" borderId="0" applyNumberFormat="0" applyFill="0" applyBorder="0" applyAlignment="0" applyProtection="0">
      <alignment vertical="top"/>
      <protection locked="0"/>
    </xf>
  </cellStyleXfs>
  <cellXfs count="750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5" borderId="9" xfId="1" applyFont="1" applyFill="1" applyBorder="1" applyAlignment="1" applyProtection="1">
      <alignment horizontal="center" vertical="center"/>
      <protection hidden="1"/>
    </xf>
    <xf numFmtId="0" fontId="7" fillId="5" borderId="11" xfId="1" applyFont="1" applyFill="1" applyBorder="1" applyAlignment="1" applyProtection="1">
      <alignment horizontal="center" vertical="center"/>
      <protection hidden="1"/>
    </xf>
    <xf numFmtId="0" fontId="7" fillId="5" borderId="12" xfId="1" applyFont="1" applyFill="1" applyBorder="1" applyAlignment="1" applyProtection="1">
      <alignment horizontal="center" vertical="center"/>
      <protection hidden="1"/>
    </xf>
    <xf numFmtId="0" fontId="7" fillId="5" borderId="13" xfId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quotePrefix="1" applyFont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6" borderId="0" xfId="0" quotePrefix="1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6" borderId="0" xfId="0" applyFont="1" applyFill="1" applyAlignment="1">
      <alignment horizontal="left" vertical="center"/>
    </xf>
    <xf numFmtId="0" fontId="17" fillId="6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6" borderId="0" xfId="0" quotePrefix="1" applyFont="1" applyFill="1" applyAlignment="1" applyProtection="1">
      <alignment horizontal="left" vertical="center"/>
      <protection locked="0"/>
    </xf>
    <xf numFmtId="0" fontId="18" fillId="6" borderId="0" xfId="0" applyFont="1" applyFill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20" fillId="6" borderId="0" xfId="0" applyFont="1" applyFill="1" applyAlignment="1" applyProtection="1">
      <alignment horizontal="left" vertical="center"/>
      <protection locked="0"/>
    </xf>
    <xf numFmtId="0" fontId="18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57" fillId="0" borderId="0" xfId="0" applyFont="1" applyAlignment="1" applyProtection="1">
      <alignment vertical="center"/>
      <protection locked="0"/>
    </xf>
    <xf numFmtId="0" fontId="24" fillId="6" borderId="0" xfId="0" applyFont="1" applyFill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1" fillId="6" borderId="0" xfId="0" applyFont="1" applyFill="1" applyAlignment="1" applyProtection="1">
      <alignment vertical="center"/>
      <protection locked="0"/>
    </xf>
    <xf numFmtId="0" fontId="27" fillId="6" borderId="0" xfId="0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7" borderId="0" xfId="0" applyFill="1" applyAlignment="1">
      <alignment vertical="center"/>
    </xf>
    <xf numFmtId="0" fontId="6" fillId="7" borderId="0" xfId="0" applyFont="1" applyFill="1" applyAlignment="1">
      <alignment vertical="center"/>
    </xf>
    <xf numFmtId="0" fontId="3" fillId="9" borderId="26" xfId="0" applyFont="1" applyFill="1" applyBorder="1" applyAlignment="1" applyProtection="1">
      <alignment horizontal="center" vertical="center"/>
      <protection locked="0" hidden="1"/>
    </xf>
    <xf numFmtId="0" fontId="3" fillId="10" borderId="27" xfId="0" applyFont="1" applyFill="1" applyBorder="1" applyAlignment="1" applyProtection="1">
      <alignment horizontal="center" vertical="center"/>
      <protection locked="0" hidden="1"/>
    </xf>
    <xf numFmtId="0" fontId="3" fillId="10" borderId="28" xfId="0" applyFont="1" applyFill="1" applyBorder="1" applyAlignment="1" applyProtection="1">
      <alignment horizontal="center" vertical="center"/>
      <protection locked="0" hidden="1"/>
    </xf>
    <xf numFmtId="0" fontId="3" fillId="11" borderId="27" xfId="0" applyFont="1" applyFill="1" applyBorder="1" applyAlignment="1" applyProtection="1">
      <alignment horizontal="center" vertical="center"/>
      <protection locked="0" hidden="1"/>
    </xf>
    <xf numFmtId="0" fontId="3" fillId="12" borderId="27" xfId="0" applyFont="1" applyFill="1" applyBorder="1" applyAlignment="1" applyProtection="1">
      <alignment horizontal="center" vertical="center"/>
      <protection locked="0" hidden="1"/>
    </xf>
    <xf numFmtId="0" fontId="3" fillId="12" borderId="28" xfId="0" applyFont="1" applyFill="1" applyBorder="1" applyAlignment="1" applyProtection="1">
      <alignment horizontal="center" vertical="center"/>
      <protection locked="0" hidden="1"/>
    </xf>
    <xf numFmtId="0" fontId="3" fillId="9" borderId="30" xfId="0" applyFont="1" applyFill="1" applyBorder="1" applyAlignment="1" applyProtection="1">
      <alignment horizontal="center" vertical="center"/>
      <protection locked="0" hidden="1"/>
    </xf>
    <xf numFmtId="0" fontId="3" fillId="9" borderId="31" xfId="0" applyFont="1" applyFill="1" applyBorder="1" applyAlignment="1" applyProtection="1">
      <alignment horizontal="center" vertical="center"/>
      <protection locked="0" hidden="1"/>
    </xf>
    <xf numFmtId="0" fontId="2" fillId="10" borderId="23" xfId="0" applyFont="1" applyFill="1" applyBorder="1" applyAlignment="1" applyProtection="1">
      <alignment vertical="center"/>
      <protection locked="0" hidden="1"/>
    </xf>
    <xf numFmtId="0" fontId="0" fillId="0" borderId="0" xfId="0" applyAlignment="1">
      <alignment horizontal="left"/>
    </xf>
    <xf numFmtId="0" fontId="17" fillId="0" borderId="47" xfId="0" applyFont="1" applyBorder="1" applyAlignment="1">
      <alignment horizontal="center" vertical="center"/>
    </xf>
    <xf numFmtId="0" fontId="3" fillId="10" borderId="49" xfId="0" applyFont="1" applyFill="1" applyBorder="1" applyAlignment="1" applyProtection="1">
      <alignment horizontal="center" vertical="center"/>
      <protection locked="0" hidden="1"/>
    </xf>
    <xf numFmtId="0" fontId="3" fillId="11" borderId="49" xfId="0" applyFont="1" applyFill="1" applyBorder="1" applyAlignment="1" applyProtection="1">
      <alignment horizontal="center" vertical="center"/>
      <protection locked="0" hidden="1"/>
    </xf>
    <xf numFmtId="0" fontId="2" fillId="11" borderId="48" xfId="0" applyFont="1" applyFill="1" applyBorder="1" applyAlignment="1" applyProtection="1">
      <alignment vertical="center"/>
      <protection locked="0" hidden="1"/>
    </xf>
    <xf numFmtId="0" fontId="2" fillId="12" borderId="48" xfId="0" applyFont="1" applyFill="1" applyBorder="1" applyAlignment="1" applyProtection="1">
      <alignment vertical="center"/>
      <protection locked="0" hidden="1"/>
    </xf>
    <xf numFmtId="0" fontId="2" fillId="13" borderId="48" xfId="0" applyFont="1" applyFill="1" applyBorder="1" applyAlignment="1" applyProtection="1">
      <alignment vertical="center"/>
      <protection locked="0" hidden="1"/>
    </xf>
    <xf numFmtId="0" fontId="3" fillId="13" borderId="51" xfId="0" applyFont="1" applyFill="1" applyBorder="1" applyAlignment="1" applyProtection="1">
      <alignment horizontal="center" vertical="center"/>
      <protection locked="0" hidden="1"/>
    </xf>
    <xf numFmtId="0" fontId="58" fillId="0" borderId="0" xfId="0" applyFont="1"/>
    <xf numFmtId="0" fontId="59" fillId="0" borderId="0" xfId="0" applyFont="1"/>
    <xf numFmtId="0" fontId="32" fillId="0" borderId="0" xfId="0" applyFont="1" applyAlignment="1">
      <alignment vertical="center"/>
    </xf>
    <xf numFmtId="0" fontId="0" fillId="0" borderId="40" xfId="0" applyBorder="1" applyAlignment="1" applyProtection="1">
      <alignment vertical="center"/>
      <protection locked="0"/>
    </xf>
    <xf numFmtId="0" fontId="33" fillId="0" borderId="17" xfId="0" applyFont="1" applyBorder="1" applyAlignment="1" applyProtection="1">
      <alignment vertical="center"/>
      <protection locked="0"/>
    </xf>
    <xf numFmtId="0" fontId="33" fillId="0" borderId="41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35" fillId="0" borderId="34" xfId="0" applyFont="1" applyBorder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3" fillId="0" borderId="42" xfId="0" applyFont="1" applyBorder="1" applyAlignment="1" applyProtection="1">
      <alignment vertical="center"/>
      <protection locked="0"/>
    </xf>
    <xf numFmtId="0" fontId="33" fillId="0" borderId="43" xfId="0" applyFont="1" applyBorder="1" applyAlignment="1" applyProtection="1">
      <alignment vertical="center"/>
      <protection locked="0"/>
    </xf>
    <xf numFmtId="0" fontId="33" fillId="0" borderId="44" xfId="0" applyFont="1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33" fillId="0" borderId="52" xfId="0" applyFont="1" applyBorder="1" applyAlignment="1" applyProtection="1">
      <alignment vertical="center"/>
      <protection locked="0"/>
    </xf>
    <xf numFmtId="0" fontId="35" fillId="0" borderId="53" xfId="0" applyFont="1" applyBorder="1" applyAlignment="1" applyProtection="1">
      <alignment vertical="center"/>
      <protection locked="0"/>
    </xf>
    <xf numFmtId="14" fontId="37" fillId="0" borderId="53" xfId="0" applyNumberFormat="1" applyFont="1" applyBorder="1" applyAlignment="1" applyProtection="1">
      <alignment vertical="center"/>
      <protection locked="0"/>
    </xf>
    <xf numFmtId="14" fontId="37" fillId="0" borderId="54" xfId="0" applyNumberFormat="1" applyFont="1" applyBorder="1" applyAlignment="1" applyProtection="1">
      <alignment vertical="center"/>
      <protection locked="0"/>
    </xf>
    <xf numFmtId="0" fontId="33" fillId="0" borderId="53" xfId="0" applyFont="1" applyBorder="1" applyAlignment="1" applyProtection="1">
      <alignment vertical="center"/>
      <protection locked="0"/>
    </xf>
    <xf numFmtId="0" fontId="36" fillId="0" borderId="53" xfId="0" applyFont="1" applyBorder="1" applyAlignment="1">
      <alignment vertical="center"/>
    </xf>
    <xf numFmtId="0" fontId="36" fillId="0" borderId="54" xfId="0" applyFont="1" applyBorder="1" applyAlignment="1">
      <alignment vertical="center"/>
    </xf>
    <xf numFmtId="0" fontId="33" fillId="0" borderId="0" xfId="0" applyFont="1" applyAlignment="1" applyProtection="1">
      <alignment horizontal="center" vertical="center"/>
      <protection locked="0"/>
    </xf>
    <xf numFmtId="0" fontId="36" fillId="0" borderId="50" xfId="0" applyFont="1" applyBorder="1" applyAlignment="1">
      <alignment vertical="center"/>
    </xf>
    <xf numFmtId="0" fontId="35" fillId="0" borderId="48" xfId="0" applyFont="1" applyBorder="1" applyAlignment="1" applyProtection="1">
      <alignment vertical="center"/>
      <protection locked="0"/>
    </xf>
    <xf numFmtId="0" fontId="35" fillId="0" borderId="32" xfId="0" applyFont="1" applyBorder="1" applyAlignment="1" applyProtection="1">
      <alignment vertical="center"/>
      <protection locked="0"/>
    </xf>
    <xf numFmtId="14" fontId="37" fillId="0" borderId="32" xfId="0" applyNumberFormat="1" applyFont="1" applyBorder="1" applyAlignment="1" applyProtection="1">
      <alignment vertical="center"/>
      <protection locked="0"/>
    </xf>
    <xf numFmtId="14" fontId="37" fillId="0" borderId="55" xfId="0" applyNumberFormat="1" applyFont="1" applyBorder="1" applyAlignment="1" applyProtection="1">
      <alignment vertical="center"/>
      <protection locked="0"/>
    </xf>
    <xf numFmtId="0" fontId="33" fillId="0" borderId="48" xfId="0" applyFont="1" applyBorder="1" applyAlignment="1" applyProtection="1">
      <alignment vertical="center"/>
      <protection locked="0"/>
    </xf>
    <xf numFmtId="0" fontId="33" fillId="0" borderId="32" xfId="0" applyFont="1" applyBorder="1" applyAlignment="1" applyProtection="1">
      <alignment vertical="center"/>
      <protection locked="0"/>
    </xf>
    <xf numFmtId="0" fontId="36" fillId="0" borderId="32" xfId="0" applyFont="1" applyBorder="1" applyAlignment="1">
      <alignment vertical="center"/>
    </xf>
    <xf numFmtId="0" fontId="36" fillId="0" borderId="55" xfId="0" applyFont="1" applyBorder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14" fontId="37" fillId="0" borderId="0" xfId="0" applyNumberFormat="1" applyFont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center"/>
    </xf>
    <xf numFmtId="0" fontId="35" fillId="0" borderId="52" xfId="0" applyFont="1" applyBorder="1" applyAlignment="1" applyProtection="1">
      <alignment vertical="center"/>
      <protection locked="0"/>
    </xf>
    <xf numFmtId="0" fontId="33" fillId="0" borderId="54" xfId="0" applyFont="1" applyBorder="1" applyAlignment="1" applyProtection="1">
      <alignment vertical="center"/>
      <protection locked="0"/>
    </xf>
    <xf numFmtId="0" fontId="33" fillId="0" borderId="50" xfId="0" applyFont="1" applyBorder="1" applyAlignment="1" applyProtection="1">
      <alignment vertical="center"/>
      <protection locked="0"/>
    </xf>
    <xf numFmtId="0" fontId="35" fillId="0" borderId="49" xfId="0" applyFont="1" applyBorder="1" applyAlignment="1" applyProtection="1">
      <alignment vertical="center"/>
      <protection locked="0"/>
    </xf>
    <xf numFmtId="0" fontId="35" fillId="0" borderId="48" xfId="0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0" fontId="33" fillId="0" borderId="55" xfId="0" applyFont="1" applyBorder="1" applyAlignment="1" applyProtection="1">
      <alignment vertical="center"/>
      <protection locked="0"/>
    </xf>
    <xf numFmtId="0" fontId="35" fillId="0" borderId="55" xfId="0" applyFont="1" applyBorder="1" applyAlignment="1">
      <alignment vertical="center"/>
    </xf>
    <xf numFmtId="0" fontId="39" fillId="0" borderId="49" xfId="0" applyFont="1" applyBorder="1" applyAlignment="1" applyProtection="1">
      <alignment vertical="center"/>
      <protection locked="0"/>
    </xf>
    <xf numFmtId="0" fontId="33" fillId="0" borderId="32" xfId="0" applyFont="1" applyBorder="1" applyAlignment="1" applyProtection="1">
      <alignment vertical="center" wrapText="1"/>
      <protection locked="0"/>
    </xf>
    <xf numFmtId="0" fontId="41" fillId="0" borderId="49" xfId="0" applyFont="1" applyBorder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35" fillId="0" borderId="35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/>
      <protection locked="0"/>
    </xf>
    <xf numFmtId="0" fontId="31" fillId="0" borderId="52" xfId="0" applyFont="1" applyBorder="1" applyAlignment="1" applyProtection="1">
      <alignment vertical="center"/>
      <protection locked="0"/>
    </xf>
    <xf numFmtId="0" fontId="31" fillId="0" borderId="53" xfId="0" applyFont="1" applyBorder="1" applyAlignment="1" applyProtection="1">
      <alignment vertical="center"/>
      <protection locked="0"/>
    </xf>
    <xf numFmtId="0" fontId="31" fillId="0" borderId="54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33" fillId="0" borderId="39" xfId="0" applyFont="1" applyBorder="1" applyAlignment="1" applyProtection="1">
      <alignment horizontal="center" vertical="center"/>
      <protection locked="0"/>
    </xf>
    <xf numFmtId="0" fontId="35" fillId="0" borderId="36" xfId="0" applyFont="1" applyBorder="1" applyAlignment="1" applyProtection="1">
      <alignment horizontal="center" vertical="center"/>
      <protection locked="0"/>
    </xf>
    <xf numFmtId="0" fontId="33" fillId="0" borderId="37" xfId="0" applyFont="1" applyBorder="1" applyAlignment="1" applyProtection="1">
      <alignment horizontal="center" vertical="center"/>
      <protection locked="0"/>
    </xf>
    <xf numFmtId="0" fontId="33" fillId="0" borderId="39" xfId="0" applyFont="1" applyBorder="1" applyAlignment="1" applyProtection="1">
      <alignment horizontal="center" vertical="center"/>
      <protection hidden="1"/>
    </xf>
    <xf numFmtId="0" fontId="33" fillId="0" borderId="56" xfId="0" applyFont="1" applyBorder="1" applyAlignment="1" applyProtection="1">
      <alignment horizontal="center" vertical="center"/>
      <protection hidden="1"/>
    </xf>
    <xf numFmtId="0" fontId="35" fillId="0" borderId="27" xfId="0" applyFont="1" applyBorder="1" applyAlignment="1" applyProtection="1">
      <alignment horizontal="center" vertical="center"/>
      <protection locked="0"/>
    </xf>
    <xf numFmtId="0" fontId="35" fillId="0" borderId="29" xfId="0" applyFont="1" applyBorder="1" applyAlignment="1" applyProtection="1">
      <alignment horizontal="center" vertical="center"/>
      <protection locked="0"/>
    </xf>
    <xf numFmtId="0" fontId="33" fillId="0" borderId="57" xfId="0" applyFont="1" applyBorder="1" applyAlignment="1" applyProtection="1">
      <alignment horizontal="center" vertical="center"/>
      <protection locked="0"/>
    </xf>
    <xf numFmtId="0" fontId="35" fillId="0" borderId="58" xfId="0" applyFont="1" applyBorder="1" applyAlignment="1" applyProtection="1">
      <alignment horizontal="center" vertical="center"/>
      <protection locked="0"/>
    </xf>
    <xf numFmtId="0" fontId="35" fillId="0" borderId="28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/>
      <protection hidden="1"/>
    </xf>
    <xf numFmtId="0" fontId="46" fillId="0" borderId="52" xfId="0" applyFont="1" applyBorder="1" applyAlignment="1" applyProtection="1">
      <alignment vertical="center"/>
      <protection locked="0"/>
    </xf>
    <xf numFmtId="0" fontId="46" fillId="0" borderId="53" xfId="0" applyFont="1" applyBorder="1" applyAlignment="1" applyProtection="1">
      <alignment vertical="center"/>
      <protection locked="0"/>
    </xf>
    <xf numFmtId="0" fontId="47" fillId="0" borderId="53" xfId="0" applyFont="1" applyBorder="1" applyAlignment="1" applyProtection="1">
      <alignment horizontal="center" vertical="center"/>
      <protection hidden="1"/>
    </xf>
    <xf numFmtId="0" fontId="46" fillId="0" borderId="49" xfId="0" applyFont="1" applyBorder="1" applyAlignment="1" applyProtection="1">
      <alignment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vertical="center"/>
      <protection locked="0"/>
    </xf>
    <xf numFmtId="0" fontId="50" fillId="0" borderId="0" xfId="0" applyFont="1" applyAlignment="1">
      <alignment vertical="top" wrapText="1"/>
    </xf>
    <xf numFmtId="0" fontId="50" fillId="0" borderId="0" xfId="0" applyFont="1"/>
    <xf numFmtId="0" fontId="33" fillId="0" borderId="0" xfId="0" applyFont="1" applyAlignment="1" applyProtection="1">
      <alignment horizont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textRotation="90"/>
      <protection locked="0"/>
    </xf>
    <xf numFmtId="0" fontId="33" fillId="6" borderId="37" xfId="0" applyFont="1" applyFill="1" applyBorder="1" applyAlignment="1" applyProtection="1">
      <alignment vertical="center"/>
      <protection locked="0"/>
    </xf>
    <xf numFmtId="0" fontId="11" fillId="6" borderId="0" xfId="0" applyFont="1" applyFill="1" applyAlignment="1" applyProtection="1">
      <alignment vertical="center"/>
      <protection locked="0"/>
    </xf>
    <xf numFmtId="0" fontId="22" fillId="0" borderId="0" xfId="0" applyFont="1"/>
    <xf numFmtId="0" fontId="7" fillId="8" borderId="0" xfId="1" applyFont="1" applyFill="1" applyAlignment="1" applyProtection="1">
      <alignment horizontal="center" vertical="center"/>
      <protection hidden="1"/>
    </xf>
    <xf numFmtId="0" fontId="30" fillId="7" borderId="0" xfId="0" applyFont="1" applyFill="1" applyAlignment="1">
      <alignment vertical="center"/>
    </xf>
    <xf numFmtId="0" fontId="57" fillId="0" borderId="0" xfId="0" applyFont="1" applyAlignment="1" applyProtection="1">
      <alignment horizontal="center" vertical="center"/>
      <protection locked="0"/>
    </xf>
    <xf numFmtId="0" fontId="3" fillId="9" borderId="49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vertical="center"/>
      <protection locked="0"/>
    </xf>
    <xf numFmtId="0" fontId="26" fillId="6" borderId="0" xfId="0" applyFont="1" applyFill="1" applyAlignment="1" applyProtection="1">
      <alignment vertical="center"/>
      <protection locked="0"/>
    </xf>
    <xf numFmtId="0" fontId="28" fillId="6" borderId="0" xfId="0" quotePrefix="1" applyFont="1" applyFill="1" applyAlignment="1" applyProtection="1">
      <alignment horizontal="center" vertical="center"/>
      <protection hidden="1"/>
    </xf>
    <xf numFmtId="0" fontId="27" fillId="6" borderId="0" xfId="0" applyFont="1" applyFill="1" applyAlignment="1" applyProtection="1">
      <alignment horizontal="right" vertical="center"/>
      <protection hidden="1"/>
    </xf>
    <xf numFmtId="0" fontId="26" fillId="6" borderId="0" xfId="0" applyFont="1" applyFill="1" applyAlignment="1" applyProtection="1">
      <alignment horizontal="left" vertical="center"/>
      <protection locked="0"/>
    </xf>
    <xf numFmtId="0" fontId="28" fillId="6" borderId="12" xfId="0" quotePrefix="1" applyFont="1" applyFill="1" applyBorder="1" applyAlignment="1" applyProtection="1">
      <alignment horizontal="center" vertical="center"/>
      <protection hidden="1"/>
    </xf>
    <xf numFmtId="0" fontId="27" fillId="6" borderId="0" xfId="0" applyFont="1" applyFill="1" applyAlignment="1" applyProtection="1">
      <alignment horizontal="left" vertical="center"/>
      <protection hidden="1"/>
    </xf>
    <xf numFmtId="14" fontId="31" fillId="0" borderId="0" xfId="0" applyNumberFormat="1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6" borderId="0" xfId="0" applyFont="1" applyFill="1" applyAlignment="1" applyProtection="1">
      <alignment horizontal="center" vertical="center"/>
      <protection locked="0"/>
    </xf>
    <xf numFmtId="0" fontId="31" fillId="17" borderId="0" xfId="0" applyFont="1" applyFill="1" applyAlignment="1" applyProtection="1">
      <alignment vertical="center"/>
      <protection locked="0"/>
    </xf>
    <xf numFmtId="0" fontId="27" fillId="6" borderId="0" xfId="0" applyFont="1" applyFill="1" applyAlignment="1" applyProtection="1">
      <alignment horizontal="right" vertical="center"/>
      <protection locked="0"/>
    </xf>
    <xf numFmtId="0" fontId="27" fillId="6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5" borderId="10" xfId="1" applyFont="1" applyFill="1" applyBorder="1" applyAlignment="1" applyProtection="1">
      <alignment horizontal="center" vertical="center"/>
      <protection hidden="1"/>
    </xf>
    <xf numFmtId="0" fontId="3" fillId="0" borderId="86" xfId="0" applyFont="1" applyBorder="1" applyAlignment="1" applyProtection="1">
      <alignment horizontal="center" vertical="center"/>
      <protection locked="0"/>
    </xf>
    <xf numFmtId="0" fontId="3" fillId="12" borderId="26" xfId="0" applyFont="1" applyFill="1" applyBorder="1" applyAlignment="1" applyProtection="1">
      <alignment horizontal="center" vertical="center"/>
      <protection locked="0" hidden="1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11" borderId="3" xfId="0" applyFont="1" applyFill="1" applyBorder="1" applyAlignment="1" applyProtection="1">
      <alignment horizontal="center" vertical="center"/>
      <protection locked="0" hidden="1"/>
    </xf>
    <xf numFmtId="0" fontId="2" fillId="7" borderId="48" xfId="0" applyFont="1" applyFill="1" applyBorder="1" applyAlignment="1" applyProtection="1">
      <alignment vertical="center"/>
      <protection locked="0" hidden="1"/>
    </xf>
    <xf numFmtId="0" fontId="3" fillId="7" borderId="51" xfId="0" applyFont="1" applyFill="1" applyBorder="1" applyAlignment="1" applyProtection="1">
      <alignment horizontal="center" vertical="center"/>
      <protection locked="0"/>
    </xf>
    <xf numFmtId="0" fontId="7" fillId="5" borderId="91" xfId="1" applyFont="1" applyFill="1" applyBorder="1" applyAlignment="1" applyProtection="1">
      <alignment horizontal="center" vertical="center"/>
      <protection hidden="1"/>
    </xf>
    <xf numFmtId="0" fontId="7" fillId="5" borderId="87" xfId="1" applyFont="1" applyFill="1" applyBorder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vertical="center"/>
      <protection locked="0"/>
    </xf>
    <xf numFmtId="0" fontId="7" fillId="5" borderId="97" xfId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left" vertical="center"/>
    </xf>
    <xf numFmtId="0" fontId="3" fillId="10" borderId="100" xfId="0" applyFont="1" applyFill="1" applyBorder="1" applyAlignment="1" applyProtection="1">
      <alignment horizontal="center" vertical="center"/>
      <protection locked="0" hidden="1"/>
    </xf>
    <xf numFmtId="0" fontId="3" fillId="11" borderId="100" xfId="0" applyFont="1" applyFill="1" applyBorder="1" applyAlignment="1" applyProtection="1">
      <alignment horizontal="center" vertical="center"/>
      <protection locked="0" hidden="1"/>
    </xf>
    <xf numFmtId="0" fontId="3" fillId="12" borderId="100" xfId="0" applyFont="1" applyFill="1" applyBorder="1" applyAlignment="1" applyProtection="1">
      <alignment horizontal="center" vertical="center"/>
      <protection locked="0" hidden="1"/>
    </xf>
    <xf numFmtId="0" fontId="17" fillId="0" borderId="96" xfId="0" applyFont="1" applyBorder="1" applyAlignment="1">
      <alignment horizontal="center" vertical="center"/>
    </xf>
    <xf numFmtId="0" fontId="3" fillId="7" borderId="100" xfId="0" applyFont="1" applyFill="1" applyBorder="1" applyAlignment="1" applyProtection="1">
      <alignment horizontal="center" vertical="center"/>
      <protection locked="0"/>
    </xf>
    <xf numFmtId="0" fontId="15" fillId="0" borderId="94" xfId="0" applyFont="1" applyBorder="1" applyAlignment="1" applyProtection="1">
      <alignment vertical="center"/>
      <protection locked="0"/>
    </xf>
    <xf numFmtId="0" fontId="15" fillId="0" borderId="104" xfId="0" applyFont="1" applyBorder="1" applyAlignment="1" applyProtection="1">
      <alignment vertical="center"/>
      <protection locked="0"/>
    </xf>
    <xf numFmtId="0" fontId="12" fillId="0" borderId="94" xfId="0" applyFont="1" applyBorder="1" applyAlignment="1" applyProtection="1">
      <alignment vertical="center"/>
      <protection locked="0"/>
    </xf>
    <xf numFmtId="0" fontId="12" fillId="0" borderId="104" xfId="0" applyFont="1" applyBorder="1" applyAlignment="1" applyProtection="1">
      <alignment vertical="center"/>
      <protection locked="0"/>
    </xf>
    <xf numFmtId="0" fontId="15" fillId="6" borderId="15" xfId="0" applyFont="1" applyFill="1" applyBorder="1" applyAlignment="1" applyProtection="1">
      <alignment horizontal="center" vertical="center"/>
      <protection locked="0"/>
    </xf>
    <xf numFmtId="0" fontId="31" fillId="18" borderId="0" xfId="0" applyFont="1" applyFill="1" applyAlignment="1" applyProtection="1">
      <alignment vertical="center"/>
      <protection locked="0"/>
    </xf>
    <xf numFmtId="0" fontId="55" fillId="0" borderId="0" xfId="0" applyFont="1"/>
    <xf numFmtId="0" fontId="22" fillId="0" borderId="0" xfId="0" applyFont="1" applyAlignment="1">
      <alignment horizontal="left"/>
    </xf>
    <xf numFmtId="0" fontId="15" fillId="0" borderId="110" xfId="0" applyFont="1" applyBorder="1" applyAlignment="1" applyProtection="1">
      <alignment vertical="center"/>
      <protection locked="0"/>
    </xf>
    <xf numFmtId="0" fontId="15" fillId="0" borderId="111" xfId="0" applyFont="1" applyBorder="1" applyAlignment="1" applyProtection="1">
      <alignment vertical="center"/>
      <protection locked="0"/>
    </xf>
    <xf numFmtId="0" fontId="7" fillId="5" borderId="114" xfId="1" applyFont="1" applyFill="1" applyBorder="1" applyAlignment="1" applyProtection="1">
      <alignment horizontal="center" vertical="center"/>
      <protection hidden="1"/>
    </xf>
    <xf numFmtId="0" fontId="7" fillId="5" borderId="115" xfId="1" applyFont="1" applyFill="1" applyBorder="1" applyAlignment="1" applyProtection="1">
      <alignment horizontal="center" vertical="center"/>
      <protection hidden="1"/>
    </xf>
    <xf numFmtId="0" fontId="17" fillId="0" borderId="118" xfId="0" applyFont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22" fillId="6" borderId="59" xfId="0" applyFont="1" applyFill="1" applyBorder="1" applyAlignment="1">
      <alignment vertical="center" wrapText="1"/>
    </xf>
    <xf numFmtId="0" fontId="22" fillId="6" borderId="61" xfId="0" applyFont="1" applyFill="1" applyBorder="1" applyAlignment="1">
      <alignment horizontal="left" vertical="center" wrapText="1"/>
    </xf>
    <xf numFmtId="0" fontId="12" fillId="0" borderId="121" xfId="0" applyFont="1" applyBorder="1" applyAlignment="1" applyProtection="1">
      <alignment vertical="center"/>
      <protection locked="0"/>
    </xf>
    <xf numFmtId="0" fontId="12" fillId="0" borderId="123" xfId="0" applyFont="1" applyBorder="1" applyAlignment="1" applyProtection="1">
      <alignment vertical="center"/>
      <protection locked="0"/>
    </xf>
    <xf numFmtId="0" fontId="15" fillId="0" borderId="121" xfId="0" applyFont="1" applyBorder="1" applyAlignment="1" applyProtection="1">
      <alignment vertical="center"/>
      <protection locked="0"/>
    </xf>
    <xf numFmtId="0" fontId="15" fillId="0" borderId="123" xfId="0" applyFont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 hidden="1"/>
    </xf>
    <xf numFmtId="0" fontId="3" fillId="11" borderId="1" xfId="0" applyFont="1" applyFill="1" applyBorder="1" applyAlignment="1" applyProtection="1">
      <alignment horizontal="center" vertical="center"/>
      <protection locked="0" hidden="1"/>
    </xf>
    <xf numFmtId="0" fontId="3" fillId="12" borderId="1" xfId="0" applyFont="1" applyFill="1" applyBorder="1" applyAlignment="1" applyProtection="1">
      <alignment horizontal="center" vertical="center"/>
      <protection locked="0" hidden="1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63" fillId="6" borderId="63" xfId="0" applyFont="1" applyFill="1" applyBorder="1" applyAlignment="1">
      <alignment horizontal="center" vertical="center"/>
    </xf>
    <xf numFmtId="0" fontId="63" fillId="6" borderId="64" xfId="0" applyFont="1" applyFill="1" applyBorder="1" applyAlignment="1">
      <alignment horizontal="center" vertical="center"/>
    </xf>
    <xf numFmtId="0" fontId="54" fillId="6" borderId="64" xfId="0" applyFont="1" applyFill="1" applyBorder="1" applyAlignment="1" applyProtection="1">
      <alignment horizontal="center" vertical="center"/>
      <protection locked="0"/>
    </xf>
    <xf numFmtId="0" fontId="55" fillId="6" borderId="22" xfId="0" applyFont="1" applyFill="1" applyBorder="1" applyAlignment="1">
      <alignment vertical="center"/>
    </xf>
    <xf numFmtId="165" fontId="55" fillId="6" borderId="62" xfId="0" applyNumberFormat="1" applyFont="1" applyFill="1" applyBorder="1" applyAlignment="1">
      <alignment horizontal="center" vertical="center"/>
    </xf>
    <xf numFmtId="0" fontId="54" fillId="6" borderId="65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top"/>
    </xf>
    <xf numFmtId="0" fontId="1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1" fillId="2" borderId="4" xfId="1" applyFont="1" applyFill="1" applyBorder="1" applyAlignment="1" applyProtection="1">
      <alignment horizontal="center" vertical="center" wrapText="1"/>
      <protection locked="0"/>
    </xf>
    <xf numFmtId="0" fontId="21" fillId="2" borderId="60" xfId="1" applyFont="1" applyFill="1" applyBorder="1" applyAlignment="1" applyProtection="1">
      <alignment horizontal="center" vertical="center" wrapText="1"/>
      <protection locked="0"/>
    </xf>
    <xf numFmtId="0" fontId="21" fillId="2" borderId="90" xfId="1" applyFont="1" applyFill="1" applyBorder="1" applyAlignment="1" applyProtection="1">
      <alignment horizontal="center" vertical="center" wrapText="1"/>
      <protection locked="0"/>
    </xf>
    <xf numFmtId="0" fontId="21" fillId="2" borderId="88" xfId="1" applyFont="1" applyFill="1" applyBorder="1" applyAlignment="1" applyProtection="1">
      <alignment horizontal="center" vertical="center" wrapText="1"/>
      <protection locked="0"/>
    </xf>
    <xf numFmtId="0" fontId="21" fillId="2" borderId="89" xfId="1" applyFont="1" applyFill="1" applyBorder="1" applyAlignment="1" applyProtection="1">
      <alignment horizontal="center" vertical="center" wrapText="1"/>
      <protection locked="0"/>
    </xf>
    <xf numFmtId="0" fontId="7" fillId="16" borderId="66" xfId="1" applyFont="1" applyFill="1" applyBorder="1" applyAlignment="1" applyProtection="1">
      <alignment horizontal="center" vertical="center" wrapText="1"/>
      <protection locked="0"/>
    </xf>
    <xf numFmtId="0" fontId="70" fillId="5" borderId="9" xfId="1" applyFont="1" applyFill="1" applyBorder="1" applyAlignment="1" applyProtection="1">
      <alignment horizontal="left" vertical="center" wrapText="1"/>
      <protection hidden="1"/>
    </xf>
    <xf numFmtId="0" fontId="7" fillId="7" borderId="22" xfId="0" applyFont="1" applyFill="1" applyBorder="1" applyAlignment="1" applyProtection="1">
      <alignment horizontal="center" vertical="center"/>
      <protection hidden="1"/>
    </xf>
    <xf numFmtId="0" fontId="7" fillId="5" borderId="22" xfId="1" applyFont="1" applyFill="1" applyBorder="1" applyAlignment="1" applyProtection="1">
      <alignment horizontal="center" vertical="center"/>
      <protection hidden="1"/>
    </xf>
    <xf numFmtId="0" fontId="7" fillId="5" borderId="15" xfId="1" applyFont="1" applyFill="1" applyBorder="1" applyAlignment="1" applyProtection="1">
      <alignment horizontal="center" vertical="center" wrapText="1"/>
      <protection locked="0"/>
    </xf>
    <xf numFmtId="0" fontId="70" fillId="5" borderId="10" xfId="1" applyFont="1" applyFill="1" applyBorder="1" applyAlignment="1" applyProtection="1">
      <alignment horizontal="left" vertical="center" wrapText="1"/>
      <protection hidden="1"/>
    </xf>
    <xf numFmtId="0" fontId="7" fillId="7" borderId="10" xfId="0" applyFont="1" applyFill="1" applyBorder="1" applyAlignment="1" applyProtection="1">
      <alignment horizontal="center" vertical="center"/>
      <protection hidden="1"/>
    </xf>
    <xf numFmtId="0" fontId="7" fillId="3" borderId="21" xfId="1" applyFont="1" applyFill="1" applyBorder="1" applyAlignment="1" applyProtection="1">
      <alignment horizontal="center" vertical="center" wrapText="1"/>
      <protection locked="0"/>
    </xf>
    <xf numFmtId="0" fontId="7" fillId="3" borderId="15" xfId="1" applyFont="1" applyFill="1" applyBorder="1" applyAlignment="1" applyProtection="1">
      <alignment horizontal="center" vertical="center" wrapText="1"/>
      <protection locked="0"/>
    </xf>
    <xf numFmtId="0" fontId="7" fillId="19" borderId="66" xfId="1" applyFont="1" applyFill="1" applyBorder="1" applyAlignment="1" applyProtection="1">
      <alignment horizontal="center" vertical="center" wrapText="1"/>
      <protection locked="0"/>
    </xf>
    <xf numFmtId="0" fontId="7" fillId="3" borderId="113" xfId="1" applyFont="1" applyFill="1" applyBorder="1" applyAlignment="1" applyProtection="1">
      <alignment horizontal="center" vertical="center" wrapText="1"/>
      <protection locked="0"/>
    </xf>
    <xf numFmtId="0" fontId="7" fillId="7" borderId="114" xfId="0" applyFont="1" applyFill="1" applyBorder="1" applyAlignment="1" applyProtection="1">
      <alignment horizontal="center" vertical="center"/>
      <protection hidden="1"/>
    </xf>
    <xf numFmtId="0" fontId="54" fillId="16" borderId="0" xfId="0" applyFont="1" applyFill="1" applyAlignment="1" applyProtection="1">
      <alignment vertical="center"/>
      <protection locked="0"/>
    </xf>
    <xf numFmtId="0" fontId="22" fillId="16" borderId="0" xfId="0" applyFont="1" applyFill="1" applyAlignment="1" applyProtection="1">
      <alignment vertical="center"/>
      <protection locked="0"/>
    </xf>
    <xf numFmtId="0" fontId="54" fillId="19" borderId="0" xfId="0" applyFont="1" applyFill="1" applyAlignment="1" applyProtection="1">
      <alignment vertical="center"/>
      <protection locked="0"/>
    </xf>
    <xf numFmtId="0" fontId="22" fillId="19" borderId="0" xfId="0" applyFont="1" applyFill="1" applyAlignment="1" applyProtection="1">
      <alignment vertical="center"/>
      <protection locked="0"/>
    </xf>
    <xf numFmtId="0" fontId="54" fillId="17" borderId="0" xfId="0" applyFont="1" applyFill="1" applyAlignment="1" applyProtection="1">
      <alignment vertical="center"/>
      <protection locked="0"/>
    </xf>
    <xf numFmtId="0" fontId="22" fillId="17" borderId="0" xfId="0" applyFont="1" applyFill="1" applyAlignment="1" applyProtection="1">
      <alignment vertical="center"/>
      <protection locked="0"/>
    </xf>
    <xf numFmtId="0" fontId="70" fillId="5" borderId="114" xfId="1" applyFont="1" applyFill="1" applyBorder="1" applyAlignment="1" applyProtection="1">
      <alignment horizontal="left" vertical="center" wrapText="1"/>
      <protection hidden="1"/>
    </xf>
    <xf numFmtId="0" fontId="12" fillId="0" borderId="126" xfId="0" applyFont="1" applyBorder="1" applyAlignment="1" applyProtection="1">
      <alignment vertical="center"/>
      <protection locked="0"/>
    </xf>
    <xf numFmtId="0" fontId="15" fillId="0" borderId="125" xfId="0" applyFont="1" applyBorder="1" applyAlignment="1" applyProtection="1">
      <alignment vertical="center"/>
      <protection locked="0"/>
    </xf>
    <xf numFmtId="0" fontId="15" fillId="0" borderId="126" xfId="0" applyFont="1" applyBorder="1" applyAlignment="1" applyProtection="1">
      <alignment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 applyProtection="1">
      <alignment vertical="center"/>
      <protection locked="0"/>
    </xf>
    <xf numFmtId="0" fontId="18" fillId="6" borderId="0" xfId="0" applyFont="1" applyFill="1" applyAlignment="1" applyProtection="1">
      <alignment horizontal="left" vertical="center"/>
      <protection locked="0"/>
    </xf>
    <xf numFmtId="0" fontId="17" fillId="0" borderId="130" xfId="0" applyFont="1" applyBorder="1" applyAlignment="1">
      <alignment horizontal="center" vertical="center"/>
    </xf>
    <xf numFmtId="0" fontId="3" fillId="12" borderId="129" xfId="0" applyFont="1" applyFill="1" applyBorder="1" applyAlignment="1" applyProtection="1">
      <alignment horizontal="center" vertical="center"/>
      <protection locked="0" hidden="1"/>
    </xf>
    <xf numFmtId="0" fontId="7" fillId="3" borderId="133" xfId="1" applyFont="1" applyFill="1" applyBorder="1" applyAlignment="1" applyProtection="1">
      <alignment horizontal="center" vertical="center" wrapText="1"/>
      <protection locked="0"/>
    </xf>
    <xf numFmtId="0" fontId="31" fillId="20" borderId="0" xfId="0" applyFont="1" applyFill="1" applyAlignment="1" applyProtection="1">
      <alignment vertical="center"/>
      <protection locked="0"/>
    </xf>
    <xf numFmtId="0" fontId="15" fillId="6" borderId="72" xfId="0" applyFont="1" applyFill="1" applyBorder="1" applyAlignment="1">
      <alignment vertical="center"/>
    </xf>
    <xf numFmtId="0" fontId="15" fillId="6" borderId="109" xfId="0" applyFont="1" applyFill="1" applyBorder="1" applyAlignment="1">
      <alignment vertical="center"/>
    </xf>
    <xf numFmtId="0" fontId="15" fillId="6" borderId="99" xfId="0" applyFont="1" applyFill="1" applyBorder="1" applyAlignment="1">
      <alignment vertical="center"/>
    </xf>
    <xf numFmtId="0" fontId="15" fillId="6" borderId="127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0" fontId="15" fillId="6" borderId="129" xfId="0" applyFont="1" applyFill="1" applyBorder="1" applyAlignment="1">
      <alignment vertical="center"/>
    </xf>
    <xf numFmtId="0" fontId="22" fillId="17" borderId="131" xfId="0" applyFont="1" applyFill="1" applyBorder="1" applyAlignment="1" applyProtection="1">
      <alignment horizontal="center" vertical="center"/>
      <protection locked="0"/>
    </xf>
    <xf numFmtId="0" fontId="15" fillId="0" borderId="120" xfId="0" applyFont="1" applyBorder="1" applyAlignment="1" applyProtection="1">
      <alignment vertical="center"/>
      <protection locked="0"/>
    </xf>
    <xf numFmtId="0" fontId="7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73" fillId="0" borderId="0" xfId="0" applyFont="1" applyAlignment="1">
      <alignment vertical="center"/>
    </xf>
    <xf numFmtId="0" fontId="22" fillId="6" borderId="0" xfId="0" applyFont="1" applyFill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0" fontId="72" fillId="6" borderId="0" xfId="0" applyFont="1" applyFill="1" applyAlignment="1">
      <alignment horizontal="left" vertical="center"/>
    </xf>
    <xf numFmtId="0" fontId="15" fillId="6" borderId="137" xfId="0" applyFont="1" applyFill="1" applyBorder="1" applyAlignment="1">
      <alignment vertical="center"/>
    </xf>
    <xf numFmtId="0" fontId="15" fillId="0" borderId="138" xfId="0" applyFont="1" applyBorder="1" applyAlignment="1" applyProtection="1">
      <alignment vertical="center"/>
      <protection locked="0"/>
    </xf>
    <xf numFmtId="0" fontId="7" fillId="15" borderId="117" xfId="1" applyFont="1" applyFill="1" applyBorder="1" applyAlignment="1" applyProtection="1">
      <alignment horizontal="center" vertical="center" wrapText="1"/>
      <protection locked="0"/>
    </xf>
    <xf numFmtId="0" fontId="70" fillId="8" borderId="117" xfId="1" applyFont="1" applyFill="1" applyBorder="1" applyAlignment="1" applyProtection="1">
      <alignment horizontal="left" vertical="center" wrapText="1"/>
      <protection hidden="1"/>
    </xf>
    <xf numFmtId="0" fontId="7" fillId="6" borderId="117" xfId="0" applyFont="1" applyFill="1" applyBorder="1" applyAlignment="1" applyProtection="1">
      <alignment horizontal="center" vertical="center"/>
      <protection hidden="1"/>
    </xf>
    <xf numFmtId="0" fontId="7" fillId="8" borderId="117" xfId="1" applyFont="1" applyFill="1" applyBorder="1" applyAlignment="1" applyProtection="1">
      <alignment horizontal="center" vertical="center"/>
      <protection hidden="1"/>
    </xf>
    <xf numFmtId="0" fontId="55" fillId="6" borderId="135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74" fillId="0" borderId="0" xfId="0" applyFont="1" applyAlignment="1">
      <alignment vertical="center"/>
    </xf>
    <xf numFmtId="0" fontId="15" fillId="6" borderId="145" xfId="0" applyFont="1" applyFill="1" applyBorder="1" applyAlignment="1">
      <alignment vertical="center"/>
    </xf>
    <xf numFmtId="0" fontId="15" fillId="0" borderId="146" xfId="0" applyFont="1" applyBorder="1" applyAlignment="1" applyProtection="1">
      <alignment vertical="center"/>
      <protection locked="0"/>
    </xf>
    <xf numFmtId="0" fontId="15" fillId="0" borderId="147" xfId="0" applyFont="1" applyBorder="1" applyAlignment="1" applyProtection="1">
      <alignment vertical="center"/>
      <protection locked="0"/>
    </xf>
    <xf numFmtId="0" fontId="7" fillId="7" borderId="149" xfId="0" applyFont="1" applyFill="1" applyBorder="1" applyAlignment="1" applyProtection="1">
      <alignment horizontal="center" vertical="center"/>
      <protection hidden="1"/>
    </xf>
    <xf numFmtId="0" fontId="7" fillId="5" borderId="149" xfId="1" applyFont="1" applyFill="1" applyBorder="1" applyAlignment="1" applyProtection="1">
      <alignment horizontal="center" vertical="center"/>
      <protection hidden="1"/>
    </xf>
    <xf numFmtId="0" fontId="7" fillId="5" borderId="150" xfId="1" applyFont="1" applyFill="1" applyBorder="1" applyAlignment="1" applyProtection="1">
      <alignment horizontal="center" vertical="center"/>
      <protection hidden="1"/>
    </xf>
    <xf numFmtId="0" fontId="7" fillId="7" borderId="151" xfId="0" applyFont="1" applyFill="1" applyBorder="1" applyAlignment="1" applyProtection="1">
      <alignment horizontal="center" vertical="center"/>
      <protection hidden="1"/>
    </xf>
    <xf numFmtId="0" fontId="7" fillId="5" borderId="151" xfId="1" applyFont="1" applyFill="1" applyBorder="1" applyAlignment="1" applyProtection="1">
      <alignment horizontal="center" vertical="center"/>
      <protection hidden="1"/>
    </xf>
    <xf numFmtId="0" fontId="7" fillId="5" borderId="152" xfId="1" applyFont="1" applyFill="1" applyBorder="1" applyAlignment="1" applyProtection="1">
      <alignment horizontal="center" vertical="center"/>
      <protection hidden="1"/>
    </xf>
    <xf numFmtId="0" fontId="7" fillId="5" borderId="148" xfId="1" applyFont="1" applyFill="1" applyBorder="1" applyAlignment="1" applyProtection="1">
      <alignment horizontal="center" vertical="center"/>
      <protection hidden="1"/>
    </xf>
    <xf numFmtId="0" fontId="11" fillId="16" borderId="0" xfId="0" applyFont="1" applyFill="1" applyAlignment="1" applyProtection="1">
      <alignment vertical="center"/>
      <protection locked="0"/>
    </xf>
    <xf numFmtId="0" fontId="15" fillId="6" borderId="153" xfId="0" applyFont="1" applyFill="1" applyBorder="1" applyAlignment="1" applyProtection="1">
      <alignment horizontal="center" vertical="center"/>
      <protection locked="0"/>
    </xf>
    <xf numFmtId="0" fontId="12" fillId="0" borderId="141" xfId="0" applyFont="1" applyBorder="1" applyAlignment="1" applyProtection="1">
      <alignment vertical="center"/>
      <protection locked="0"/>
    </xf>
    <xf numFmtId="0" fontId="7" fillId="3" borderId="131" xfId="1" applyFont="1" applyFill="1" applyBorder="1" applyAlignment="1" applyProtection="1">
      <alignment horizontal="center" vertical="center" wrapText="1"/>
      <protection locked="0"/>
    </xf>
    <xf numFmtId="165" fontId="55" fillId="6" borderId="136" xfId="0" applyNumberFormat="1" applyFont="1" applyFill="1" applyBorder="1" applyAlignment="1">
      <alignment horizontal="center" vertical="center"/>
    </xf>
    <xf numFmtId="0" fontId="17" fillId="0" borderId="153" xfId="0" applyFont="1" applyBorder="1" applyAlignment="1">
      <alignment horizontal="center" vertical="center"/>
    </xf>
    <xf numFmtId="165" fontId="75" fillId="6" borderId="136" xfId="0" applyNumberFormat="1" applyFont="1" applyFill="1" applyBorder="1" applyAlignment="1">
      <alignment horizontal="center" vertical="center"/>
    </xf>
    <xf numFmtId="0" fontId="7" fillId="3" borderId="154" xfId="1" applyFont="1" applyFill="1" applyBorder="1" applyAlignment="1" applyProtection="1">
      <alignment horizontal="center" vertical="center" wrapText="1"/>
      <protection locked="0"/>
    </xf>
    <xf numFmtId="0" fontId="70" fillId="5" borderId="135" xfId="1" applyFont="1" applyFill="1" applyBorder="1" applyAlignment="1" applyProtection="1">
      <alignment horizontal="left" vertical="center" wrapText="1"/>
      <protection hidden="1"/>
    </xf>
    <xf numFmtId="0" fontId="31" fillId="13" borderId="0" xfId="0" applyFont="1" applyFill="1" applyAlignment="1" applyProtection="1">
      <alignment vertical="center"/>
      <protection locked="0"/>
    </xf>
    <xf numFmtId="0" fontId="6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61" fillId="0" borderId="0" xfId="0" applyFont="1" applyProtection="1">
      <protection hidden="1"/>
    </xf>
    <xf numFmtId="0" fontId="0" fillId="14" borderId="0" xfId="0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15" fillId="6" borderId="140" xfId="0" applyFont="1" applyFill="1" applyBorder="1" applyAlignment="1">
      <alignment vertical="center"/>
    </xf>
    <xf numFmtId="0" fontId="15" fillId="0" borderId="141" xfId="0" applyFont="1" applyBorder="1" applyAlignment="1" applyProtection="1">
      <alignment vertical="center"/>
      <protection locked="0"/>
    </xf>
    <xf numFmtId="0" fontId="15" fillId="6" borderId="143" xfId="0" applyFont="1" applyFill="1" applyBorder="1" applyAlignment="1">
      <alignment vertical="center"/>
    </xf>
    <xf numFmtId="0" fontId="70" fillId="5" borderId="149" xfId="1" applyFont="1" applyFill="1" applyBorder="1" applyAlignment="1" applyProtection="1">
      <alignment horizontal="left" vertical="center" wrapText="1"/>
      <protection hidden="1"/>
    </xf>
    <xf numFmtId="0" fontId="7" fillId="5" borderId="157" xfId="1" applyFont="1" applyFill="1" applyBorder="1" applyAlignment="1" applyProtection="1">
      <alignment horizontal="center" vertical="center"/>
      <protection hidden="1"/>
    </xf>
    <xf numFmtId="0" fontId="22" fillId="7" borderId="59" xfId="0" applyFont="1" applyFill="1" applyBorder="1" applyAlignment="1" applyProtection="1">
      <alignment horizontal="center" vertical="center"/>
      <protection locked="0"/>
    </xf>
    <xf numFmtId="0" fontId="22" fillId="7" borderId="133" xfId="0" applyFont="1" applyFill="1" applyBorder="1" applyAlignment="1" applyProtection="1">
      <alignment horizontal="center" vertical="center"/>
      <protection locked="0"/>
    </xf>
    <xf numFmtId="0" fontId="7" fillId="7" borderId="59" xfId="1" applyFont="1" applyFill="1" applyBorder="1" applyAlignment="1" applyProtection="1">
      <alignment horizontal="center" vertical="center" wrapText="1"/>
      <protection locked="0"/>
    </xf>
    <xf numFmtId="0" fontId="7" fillId="23" borderId="131" xfId="1" applyFont="1" applyFill="1" applyBorder="1" applyAlignment="1" applyProtection="1">
      <alignment horizontal="center" vertical="center" wrapText="1"/>
      <protection locked="0"/>
    </xf>
    <xf numFmtId="0" fontId="55" fillId="6" borderId="106" xfId="0" applyFont="1" applyFill="1" applyBorder="1" applyAlignment="1">
      <alignment vertical="center"/>
    </xf>
    <xf numFmtId="165" fontId="55" fillId="6" borderId="158" xfId="0" applyNumberFormat="1" applyFont="1" applyFill="1" applyBorder="1" applyAlignment="1">
      <alignment horizontal="center" vertical="center"/>
    </xf>
    <xf numFmtId="165" fontId="50" fillId="0" borderId="136" xfId="0" applyNumberFormat="1" applyFont="1" applyBorder="1" applyAlignment="1" applyProtection="1">
      <alignment horizontal="center" vertical="center"/>
      <protection locked="0"/>
    </xf>
    <xf numFmtId="0" fontId="22" fillId="6" borderId="154" xfId="0" applyFont="1" applyFill="1" applyBorder="1" applyAlignment="1">
      <alignment vertical="center" wrapText="1"/>
    </xf>
    <xf numFmtId="0" fontId="6" fillId="6" borderId="135" xfId="0" applyFont="1" applyFill="1" applyBorder="1" applyAlignment="1">
      <alignment horizontal="center" vertical="center"/>
    </xf>
    <xf numFmtId="0" fontId="22" fillId="6" borderId="154" xfId="0" applyFont="1" applyFill="1" applyBorder="1" applyAlignment="1">
      <alignment vertical="center"/>
    </xf>
    <xf numFmtId="0" fontId="0" fillId="6" borderId="135" xfId="0" applyFill="1" applyBorder="1" applyAlignment="1">
      <alignment horizontal="center" vertical="center"/>
    </xf>
    <xf numFmtId="0" fontId="71" fillId="6" borderId="135" xfId="0" applyFont="1" applyFill="1" applyBorder="1" applyAlignment="1">
      <alignment horizontal="center" vertical="center"/>
    </xf>
    <xf numFmtId="0" fontId="22" fillId="6" borderId="154" xfId="0" applyFont="1" applyFill="1" applyBorder="1" applyAlignment="1">
      <alignment horizontal="left" vertical="center" wrapText="1"/>
    </xf>
    <xf numFmtId="0" fontId="22" fillId="6" borderId="131" xfId="0" applyFont="1" applyFill="1" applyBorder="1" applyAlignment="1">
      <alignment vertical="center" wrapText="1"/>
    </xf>
    <xf numFmtId="0" fontId="55" fillId="6" borderId="159" xfId="0" applyFont="1" applyFill="1" applyBorder="1" applyAlignment="1">
      <alignment vertical="center"/>
    </xf>
    <xf numFmtId="165" fontId="55" fillId="6" borderId="148" xfId="0" applyNumberFormat="1" applyFont="1" applyFill="1" applyBorder="1" applyAlignment="1">
      <alignment horizontal="center" vertical="center"/>
    </xf>
    <xf numFmtId="0" fontId="7" fillId="15" borderId="0" xfId="1" applyFont="1" applyFill="1" applyAlignment="1" applyProtection="1">
      <alignment horizontal="center" vertical="center" wrapText="1"/>
      <protection locked="0"/>
    </xf>
    <xf numFmtId="0" fontId="70" fillId="8" borderId="0" xfId="1" applyFont="1" applyFill="1" applyAlignment="1" applyProtection="1">
      <alignment horizontal="left" vertical="center" wrapText="1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70" fillId="7" borderId="151" xfId="0" applyFont="1" applyFill="1" applyBorder="1" applyAlignment="1" applyProtection="1">
      <alignment horizontal="left" vertical="center"/>
      <protection hidden="1"/>
    </xf>
    <xf numFmtId="0" fontId="15" fillId="6" borderId="9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7" fillId="0" borderId="162" xfId="0" applyFont="1" applyBorder="1" applyAlignment="1">
      <alignment horizontal="center" vertical="center"/>
    </xf>
    <xf numFmtId="0" fontId="17" fillId="0" borderId="163" xfId="0" applyFont="1" applyBorder="1" applyAlignment="1">
      <alignment horizontal="center" vertical="center"/>
    </xf>
    <xf numFmtId="0" fontId="17" fillId="0" borderId="133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7" fillId="0" borderId="164" xfId="0" applyFont="1" applyBorder="1" applyAlignment="1">
      <alignment horizontal="center" vertical="center"/>
    </xf>
    <xf numFmtId="0" fontId="6" fillId="6" borderId="166" xfId="0" applyFont="1" applyFill="1" applyBorder="1" applyAlignment="1">
      <alignment horizontal="center" vertical="center"/>
    </xf>
    <xf numFmtId="0" fontId="55" fillId="6" borderId="166" xfId="0" applyFont="1" applyFill="1" applyBorder="1" applyAlignment="1">
      <alignment vertical="center"/>
    </xf>
    <xf numFmtId="165" fontId="55" fillId="6" borderId="150" xfId="0" applyNumberFormat="1" applyFont="1" applyFill="1" applyBorder="1" applyAlignment="1">
      <alignment horizontal="center" vertical="center"/>
    </xf>
    <xf numFmtId="0" fontId="62" fillId="6" borderId="92" xfId="0" applyFont="1" applyFill="1" applyBorder="1" applyAlignment="1">
      <alignment horizontal="center" vertical="center"/>
    </xf>
    <xf numFmtId="0" fontId="62" fillId="6" borderId="93" xfId="0" applyFont="1" applyFill="1" applyBorder="1" applyAlignment="1">
      <alignment horizontal="center" vertical="center"/>
    </xf>
    <xf numFmtId="0" fontId="6" fillId="6" borderId="159" xfId="0" applyFont="1" applyFill="1" applyBorder="1" applyAlignment="1">
      <alignment horizontal="center" vertical="center"/>
    </xf>
    <xf numFmtId="165" fontId="50" fillId="0" borderId="136" xfId="0" applyNumberFormat="1" applyFont="1" applyBorder="1" applyAlignment="1">
      <alignment horizontal="center" vertical="center"/>
    </xf>
    <xf numFmtId="165" fontId="50" fillId="0" borderId="62" xfId="0" applyNumberFormat="1" applyFont="1" applyBorder="1" applyAlignment="1">
      <alignment horizontal="center" vertical="center"/>
    </xf>
    <xf numFmtId="165" fontId="55" fillId="6" borderId="135" xfId="0" applyNumberFormat="1" applyFont="1" applyFill="1" applyBorder="1" applyAlignment="1" applyProtection="1">
      <alignment horizontal="center" vertical="center"/>
      <protection locked="0"/>
    </xf>
    <xf numFmtId="0" fontId="50" fillId="0" borderId="135" xfId="0" applyFont="1" applyBorder="1" applyAlignment="1" applyProtection="1">
      <alignment vertical="center"/>
      <protection locked="0"/>
    </xf>
    <xf numFmtId="0" fontId="6" fillId="6" borderId="132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7" fillId="3" borderId="59" xfId="1" applyFont="1" applyFill="1" applyBorder="1" applyAlignment="1" applyProtection="1">
      <alignment horizontal="center" vertical="center" wrapText="1"/>
      <protection locked="0"/>
    </xf>
    <xf numFmtId="0" fontId="70" fillId="5" borderId="166" xfId="1" applyFont="1" applyFill="1" applyBorder="1" applyAlignment="1" applyProtection="1">
      <alignment horizontal="left" vertical="center" wrapText="1"/>
      <protection hidden="1"/>
    </xf>
    <xf numFmtId="0" fontId="7" fillId="7" borderId="166" xfId="0" applyFont="1" applyFill="1" applyBorder="1" applyAlignment="1" applyProtection="1">
      <alignment horizontal="center" vertical="center"/>
      <protection hidden="1"/>
    </xf>
    <xf numFmtId="0" fontId="7" fillId="5" borderId="166" xfId="1" applyFont="1" applyFill="1" applyBorder="1" applyAlignment="1" applyProtection="1">
      <alignment horizontal="center" vertical="center"/>
      <protection hidden="1"/>
    </xf>
    <xf numFmtId="0" fontId="70" fillId="5" borderId="159" xfId="1" applyFont="1" applyFill="1" applyBorder="1" applyAlignment="1" applyProtection="1">
      <alignment horizontal="left" vertical="center" wrapText="1"/>
      <protection hidden="1"/>
    </xf>
    <xf numFmtId="0" fontId="7" fillId="7" borderId="159" xfId="0" applyFont="1" applyFill="1" applyBorder="1" applyAlignment="1" applyProtection="1">
      <alignment horizontal="center" vertical="center"/>
      <protection hidden="1"/>
    </xf>
    <xf numFmtId="0" fontId="7" fillId="5" borderId="159" xfId="1" applyFont="1" applyFill="1" applyBorder="1" applyAlignment="1" applyProtection="1">
      <alignment horizontal="center" vertical="center"/>
      <protection hidden="1"/>
    </xf>
    <xf numFmtId="0" fontId="31" fillId="25" borderId="0" xfId="0" applyFont="1" applyFill="1" applyAlignment="1" applyProtection="1">
      <alignment vertical="center"/>
      <protection locked="0"/>
    </xf>
    <xf numFmtId="0" fontId="31" fillId="26" borderId="0" xfId="0" applyFont="1" applyFill="1" applyAlignment="1" applyProtection="1">
      <alignment vertical="center"/>
      <protection locked="0"/>
    </xf>
    <xf numFmtId="0" fontId="16" fillId="6" borderId="0" xfId="0" applyFont="1" applyFill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79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4" fillId="0" borderId="0" xfId="0" applyFont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85" fillId="0" borderId="0" xfId="0" applyFont="1" applyAlignment="1" applyProtection="1">
      <alignment vertical="center"/>
      <protection locked="0"/>
    </xf>
    <xf numFmtId="0" fontId="85" fillId="0" borderId="27" xfId="0" applyFont="1" applyBorder="1" applyAlignment="1" applyProtection="1">
      <alignment horizontal="center" vertical="center"/>
      <protection locked="0"/>
    </xf>
    <xf numFmtId="0" fontId="85" fillId="0" borderId="9" xfId="0" applyFont="1" applyBorder="1" applyAlignment="1" applyProtection="1">
      <alignment horizontal="center" vertical="center"/>
      <protection locked="0"/>
    </xf>
    <xf numFmtId="0" fontId="85" fillId="0" borderId="167" xfId="0" applyFont="1" applyBorder="1" applyAlignment="1" applyProtection="1">
      <alignment horizontal="center" vertical="center"/>
      <protection locked="0"/>
    </xf>
    <xf numFmtId="0" fontId="85" fillId="0" borderId="0" xfId="0" applyFont="1" applyAlignment="1" applyProtection="1">
      <alignment horizontal="left"/>
      <protection locked="0"/>
    </xf>
    <xf numFmtId="0" fontId="85" fillId="0" borderId="144" xfId="0" applyFont="1" applyBorder="1" applyAlignment="1" applyProtection="1">
      <alignment horizontal="left"/>
      <protection locked="0"/>
    </xf>
    <xf numFmtId="0" fontId="0" fillId="0" borderId="135" xfId="0" applyBorder="1" applyProtection="1">
      <protection locked="0"/>
    </xf>
    <xf numFmtId="49" fontId="0" fillId="0" borderId="168" xfId="0" applyNumberFormat="1" applyBorder="1" applyAlignment="1" applyProtection="1">
      <alignment horizontal="center"/>
      <protection locked="0"/>
    </xf>
    <xf numFmtId="0" fontId="85" fillId="0" borderId="100" xfId="0" applyFont="1" applyBorder="1" applyAlignment="1" applyProtection="1">
      <alignment horizontal="left"/>
      <protection locked="0"/>
    </xf>
    <xf numFmtId="0" fontId="0" fillId="0" borderId="169" xfId="0" applyBorder="1" applyProtection="1">
      <protection locked="0"/>
    </xf>
    <xf numFmtId="49" fontId="0" fillId="0" borderId="170" xfId="0" applyNumberFormat="1" applyBorder="1" applyAlignment="1" applyProtection="1">
      <alignment horizontal="center"/>
      <protection locked="0"/>
    </xf>
    <xf numFmtId="0" fontId="85" fillId="0" borderId="27" xfId="0" applyFont="1" applyBorder="1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0" fillId="0" borderId="167" xfId="0" applyBorder="1" applyProtection="1">
      <protection locked="0"/>
    </xf>
    <xf numFmtId="0" fontId="0" fillId="0" borderId="170" xfId="0" applyBorder="1" applyProtection="1">
      <protection locked="0"/>
    </xf>
    <xf numFmtId="0" fontId="86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6" fillId="0" borderId="35" xfId="0" applyFont="1" applyBorder="1" applyAlignment="1" applyProtection="1">
      <alignment horizontal="center" vertical="center"/>
      <protection locked="0"/>
    </xf>
    <xf numFmtId="0" fontId="87" fillId="0" borderId="25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35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50" fillId="0" borderId="0" xfId="0" applyFont="1" applyAlignment="1">
      <alignment horizontal="left" wrapText="1"/>
    </xf>
    <xf numFmtId="0" fontId="76" fillId="7" borderId="0" xfId="0" applyFont="1" applyFill="1" applyAlignment="1">
      <alignment horizontal="center" vertical="center"/>
    </xf>
    <xf numFmtId="0" fontId="68" fillId="7" borderId="0" xfId="0" applyFont="1" applyFill="1" applyAlignment="1">
      <alignment horizontal="center" vertical="center"/>
    </xf>
    <xf numFmtId="0" fontId="64" fillId="7" borderId="0" xfId="0" applyFont="1" applyFill="1" applyAlignment="1">
      <alignment horizontal="center" vertical="center"/>
    </xf>
    <xf numFmtId="0" fontId="65" fillId="7" borderId="0" xfId="0" applyFont="1" applyFill="1" applyAlignment="1">
      <alignment horizontal="center" vertical="center"/>
    </xf>
    <xf numFmtId="0" fontId="77" fillId="24" borderId="0" xfId="0" applyFont="1" applyFill="1" applyAlignment="1">
      <alignment horizontal="center" vertical="center"/>
    </xf>
    <xf numFmtId="0" fontId="15" fillId="6" borderId="140" xfId="0" applyFont="1" applyFill="1" applyBorder="1" applyAlignment="1">
      <alignment horizontal="center" vertical="center"/>
    </xf>
    <xf numFmtId="0" fontId="15" fillId="6" borderId="141" xfId="0" applyFont="1" applyFill="1" applyBorder="1" applyAlignment="1">
      <alignment horizontal="center" vertical="center"/>
    </xf>
    <xf numFmtId="0" fontId="15" fillId="6" borderId="142" xfId="0" applyFont="1" applyFill="1" applyBorder="1" applyAlignment="1">
      <alignment horizontal="center" vertical="center"/>
    </xf>
    <xf numFmtId="0" fontId="15" fillId="0" borderId="83" xfId="0" applyFont="1" applyBorder="1" applyAlignment="1" applyProtection="1">
      <alignment horizontal="center" vertical="center"/>
      <protection locked="0"/>
    </xf>
    <xf numFmtId="0" fontId="15" fillId="0" borderId="84" xfId="0" applyFont="1" applyBorder="1" applyAlignment="1" applyProtection="1">
      <alignment horizontal="center" vertical="center"/>
      <protection locked="0"/>
    </xf>
    <xf numFmtId="0" fontId="15" fillId="0" borderId="85" xfId="0" applyFont="1" applyBorder="1" applyAlignment="1" applyProtection="1">
      <alignment horizontal="center" vertical="center"/>
      <protection locked="0"/>
    </xf>
    <xf numFmtId="0" fontId="15" fillId="0" borderId="156" xfId="0" applyFont="1" applyBorder="1" applyAlignment="1">
      <alignment horizontal="center" vertical="center"/>
    </xf>
    <xf numFmtId="0" fontId="15" fillId="0" borderId="155" xfId="0" applyFont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140" xfId="0" applyFont="1" applyFill="1" applyBorder="1" applyAlignment="1" applyProtection="1">
      <alignment horizontal="center" vertical="center"/>
      <protection locked="0"/>
    </xf>
    <xf numFmtId="0" fontId="15" fillId="6" borderId="141" xfId="0" applyFont="1" applyFill="1" applyBorder="1" applyAlignment="1" applyProtection="1">
      <alignment horizontal="center" vertical="center"/>
      <protection locked="0"/>
    </xf>
    <xf numFmtId="0" fontId="15" fillId="6" borderId="142" xfId="0" applyFont="1" applyFill="1" applyBorder="1" applyAlignment="1" applyProtection="1">
      <alignment horizontal="center" vertical="center"/>
      <protection locked="0"/>
    </xf>
    <xf numFmtId="0" fontId="15" fillId="6" borderId="109" xfId="0" applyFont="1" applyFill="1" applyBorder="1" applyAlignment="1">
      <alignment horizontal="center" vertical="center"/>
    </xf>
    <xf numFmtId="0" fontId="15" fillId="6" borderId="110" xfId="0" applyFont="1" applyFill="1" applyBorder="1" applyAlignment="1">
      <alignment horizontal="center" vertical="center"/>
    </xf>
    <xf numFmtId="0" fontId="15" fillId="6" borderId="112" xfId="0" applyFont="1" applyFill="1" applyBorder="1" applyAlignment="1">
      <alignment horizontal="center" vertical="center"/>
    </xf>
    <xf numFmtId="0" fontId="15" fillId="6" borderId="109" xfId="0" applyFont="1" applyFill="1" applyBorder="1" applyAlignment="1" applyProtection="1">
      <alignment horizontal="center" vertical="center"/>
      <protection locked="0"/>
    </xf>
    <xf numFmtId="0" fontId="15" fillId="6" borderId="121" xfId="0" applyFont="1" applyFill="1" applyBorder="1" applyAlignment="1" applyProtection="1">
      <alignment horizontal="center" vertical="center"/>
      <protection locked="0"/>
    </xf>
    <xf numFmtId="0" fontId="15" fillId="6" borderId="122" xfId="0" applyFont="1" applyFill="1" applyBorder="1" applyAlignment="1" applyProtection="1">
      <alignment horizontal="center" vertical="center"/>
      <protection locked="0"/>
    </xf>
    <xf numFmtId="0" fontId="15" fillId="6" borderId="99" xfId="0" applyFont="1" applyFill="1" applyBorder="1" applyAlignment="1">
      <alignment horizontal="center" vertical="center"/>
    </xf>
    <xf numFmtId="0" fontId="15" fillId="6" borderId="94" xfId="0" applyFont="1" applyFill="1" applyBorder="1" applyAlignment="1">
      <alignment horizontal="center" vertical="center"/>
    </xf>
    <xf numFmtId="0" fontId="15" fillId="6" borderId="95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68" xfId="0" applyFont="1" applyBorder="1" applyAlignment="1" applyProtection="1">
      <alignment horizontal="center" vertical="center"/>
      <protection locked="0"/>
    </xf>
    <xf numFmtId="0" fontId="14" fillId="0" borderId="69" xfId="0" applyFont="1" applyBorder="1" applyAlignment="1" applyProtection="1">
      <alignment horizontal="center" vertical="center"/>
      <protection locked="0"/>
    </xf>
    <xf numFmtId="0" fontId="14" fillId="0" borderId="70" xfId="0" applyFont="1" applyBorder="1" applyAlignment="1" applyProtection="1">
      <alignment horizontal="center" vertical="center"/>
      <protection locked="0"/>
    </xf>
    <xf numFmtId="0" fontId="14" fillId="0" borderId="71" xfId="0" applyFont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6" borderId="6" xfId="0" applyFont="1" applyFill="1" applyBorder="1" applyAlignment="1" applyProtection="1">
      <alignment horizontal="center" vertical="center"/>
      <protection locked="0"/>
    </xf>
    <xf numFmtId="0" fontId="15" fillId="6" borderId="160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109" xfId="0" applyFont="1" applyBorder="1" applyAlignment="1">
      <alignment horizontal="left" vertical="center"/>
    </xf>
    <xf numFmtId="0" fontId="0" fillId="0" borderId="110" xfId="0" applyBorder="1" applyAlignment="1">
      <alignment horizontal="left" vertical="center"/>
    </xf>
    <xf numFmtId="0" fontId="0" fillId="0" borderId="112" xfId="0" applyBorder="1" applyAlignment="1">
      <alignment horizontal="left" vertical="center"/>
    </xf>
    <xf numFmtId="0" fontId="16" fillId="0" borderId="144" xfId="0" applyFont="1" applyBorder="1" applyAlignment="1">
      <alignment horizontal="left" vertical="center"/>
    </xf>
    <xf numFmtId="0" fontId="16" fillId="0" borderId="135" xfId="0" applyFont="1" applyBorder="1" applyAlignment="1">
      <alignment horizontal="left" vertical="center"/>
    </xf>
    <xf numFmtId="0" fontId="16" fillId="0" borderId="136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166" xfId="0" applyFont="1" applyBorder="1" applyAlignment="1">
      <alignment horizontal="left" vertical="center"/>
    </xf>
    <xf numFmtId="0" fontId="16" fillId="0" borderId="150" xfId="0" applyFont="1" applyBorder="1" applyAlignment="1">
      <alignment horizontal="left" vertical="center"/>
    </xf>
    <xf numFmtId="0" fontId="16" fillId="0" borderId="143" xfId="0" applyFont="1" applyBorder="1" applyAlignment="1">
      <alignment horizontal="left" vertical="center"/>
    </xf>
    <xf numFmtId="0" fontId="0" fillId="0" borderId="120" xfId="0" applyBorder="1" applyAlignment="1">
      <alignment horizontal="left" vertical="center"/>
    </xf>
    <xf numFmtId="0" fontId="0" fillId="0" borderId="139" xfId="0" applyBorder="1" applyAlignment="1">
      <alignment horizontal="left" vertical="center"/>
    </xf>
    <xf numFmtId="0" fontId="16" fillId="0" borderId="140" xfId="0" applyFont="1" applyBorder="1" applyAlignment="1">
      <alignment horizontal="left" vertical="center"/>
    </xf>
    <xf numFmtId="0" fontId="16" fillId="0" borderId="141" xfId="0" applyFont="1" applyBorder="1" applyAlignment="1">
      <alignment horizontal="left" vertical="center"/>
    </xf>
    <xf numFmtId="0" fontId="16" fillId="0" borderId="142" xfId="0" applyFont="1" applyBorder="1" applyAlignment="1">
      <alignment horizontal="left" vertical="center"/>
    </xf>
    <xf numFmtId="0" fontId="16" fillId="0" borderId="120" xfId="0" applyFont="1" applyBorder="1" applyAlignment="1">
      <alignment horizontal="left" vertical="center"/>
    </xf>
    <xf numFmtId="0" fontId="16" fillId="0" borderId="139" xfId="0" applyFont="1" applyBorder="1" applyAlignment="1">
      <alignment horizontal="left" vertical="center"/>
    </xf>
    <xf numFmtId="0" fontId="0" fillId="0" borderId="141" xfId="0" applyBorder="1" applyAlignment="1">
      <alignment horizontal="left" vertical="center"/>
    </xf>
    <xf numFmtId="0" fontId="0" fillId="0" borderId="14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7" fillId="0" borderId="0" xfId="0" applyFont="1" applyAlignment="1" applyProtection="1">
      <alignment horizontal="center" vertical="center"/>
      <protection locked="0"/>
    </xf>
    <xf numFmtId="0" fontId="23" fillId="17" borderId="4" xfId="0" applyFont="1" applyFill="1" applyBorder="1" applyAlignment="1">
      <alignment horizontal="center" vertical="center"/>
    </xf>
    <xf numFmtId="0" fontId="23" fillId="17" borderId="69" xfId="0" applyFont="1" applyFill="1" applyBorder="1" applyAlignment="1">
      <alignment horizontal="center" vertical="center"/>
    </xf>
    <xf numFmtId="0" fontId="23" fillId="17" borderId="71" xfId="0" applyFont="1" applyFill="1" applyBorder="1" applyAlignment="1">
      <alignment horizontal="center" vertical="center"/>
    </xf>
    <xf numFmtId="0" fontId="23" fillId="18" borderId="4" xfId="0" applyFont="1" applyFill="1" applyBorder="1" applyAlignment="1">
      <alignment horizontal="center" vertical="center"/>
    </xf>
    <xf numFmtId="0" fontId="23" fillId="18" borderId="69" xfId="0" applyFont="1" applyFill="1" applyBorder="1" applyAlignment="1">
      <alignment horizontal="center" vertical="center"/>
    </xf>
    <xf numFmtId="0" fontId="23" fillId="18" borderId="71" xfId="0" applyFont="1" applyFill="1" applyBorder="1" applyAlignment="1">
      <alignment horizontal="center" vertical="center"/>
    </xf>
    <xf numFmtId="0" fontId="16" fillId="0" borderId="127" xfId="0" applyFont="1" applyBorder="1" applyAlignment="1">
      <alignment horizontal="left" vertical="center"/>
    </xf>
    <xf numFmtId="0" fontId="16" fillId="0" borderId="125" xfId="0" applyFont="1" applyBorder="1" applyAlignment="1">
      <alignment horizontal="left" vertical="center"/>
    </xf>
    <xf numFmtId="0" fontId="16" fillId="0" borderId="128" xfId="0" applyFont="1" applyBorder="1" applyAlignment="1">
      <alignment horizontal="left" vertical="center"/>
    </xf>
    <xf numFmtId="0" fontId="16" fillId="0" borderId="149" xfId="0" applyFont="1" applyBorder="1" applyAlignment="1">
      <alignment horizontal="left" vertical="center"/>
    </xf>
    <xf numFmtId="0" fontId="16" fillId="0" borderId="119" xfId="0" applyFont="1" applyBorder="1" applyAlignment="1">
      <alignment horizontal="left" vertical="center"/>
    </xf>
    <xf numFmtId="0" fontId="16" fillId="0" borderId="151" xfId="0" applyFont="1" applyBorder="1" applyAlignment="1">
      <alignment horizontal="left" vertical="center"/>
    </xf>
    <xf numFmtId="0" fontId="16" fillId="0" borderId="148" xfId="0" applyFont="1" applyBorder="1" applyAlignment="1">
      <alignment horizontal="left" vertical="center"/>
    </xf>
    <xf numFmtId="0" fontId="16" fillId="0" borderId="145" xfId="0" applyFont="1" applyBorder="1" applyAlignment="1">
      <alignment horizontal="left" vertical="center"/>
    </xf>
    <xf numFmtId="0" fontId="0" fillId="0" borderId="146" xfId="0" applyBorder="1" applyAlignment="1">
      <alignment horizontal="left" vertical="center"/>
    </xf>
    <xf numFmtId="0" fontId="0" fillId="0" borderId="134" xfId="0" applyBorder="1" applyAlignment="1">
      <alignment horizontal="left" vertical="center"/>
    </xf>
    <xf numFmtId="0" fontId="16" fillId="0" borderId="146" xfId="0" applyFont="1" applyBorder="1" applyAlignment="1">
      <alignment horizontal="left" vertical="center"/>
    </xf>
    <xf numFmtId="0" fontId="16" fillId="0" borderId="134" xfId="0" applyFont="1" applyBorder="1" applyAlignment="1">
      <alignment horizontal="left" vertical="center"/>
    </xf>
    <xf numFmtId="0" fontId="23" fillId="20" borderId="4" xfId="0" applyFont="1" applyFill="1" applyBorder="1" applyAlignment="1">
      <alignment horizontal="center" vertical="center"/>
    </xf>
    <xf numFmtId="0" fontId="23" fillId="20" borderId="69" xfId="0" applyFont="1" applyFill="1" applyBorder="1" applyAlignment="1">
      <alignment horizontal="center" vertical="center"/>
    </xf>
    <xf numFmtId="0" fontId="23" fillId="20" borderId="71" xfId="0" applyFont="1" applyFill="1" applyBorder="1" applyAlignment="1">
      <alignment horizontal="center" vertical="center"/>
    </xf>
    <xf numFmtId="0" fontId="23" fillId="13" borderId="4" xfId="0" applyFont="1" applyFill="1" applyBorder="1" applyAlignment="1">
      <alignment horizontal="center" vertical="center"/>
    </xf>
    <xf numFmtId="0" fontId="23" fillId="13" borderId="69" xfId="0" applyFont="1" applyFill="1" applyBorder="1" applyAlignment="1">
      <alignment horizontal="center" vertical="center"/>
    </xf>
    <xf numFmtId="0" fontId="23" fillId="13" borderId="71" xfId="0" applyFont="1" applyFill="1" applyBorder="1" applyAlignment="1">
      <alignment horizontal="center" vertical="center"/>
    </xf>
    <xf numFmtId="0" fontId="23" fillId="25" borderId="4" xfId="0" applyFont="1" applyFill="1" applyBorder="1" applyAlignment="1">
      <alignment horizontal="center" vertical="center"/>
    </xf>
    <xf numFmtId="0" fontId="23" fillId="25" borderId="69" xfId="0" applyFont="1" applyFill="1" applyBorder="1" applyAlignment="1">
      <alignment horizontal="center" vertical="center"/>
    </xf>
    <xf numFmtId="0" fontId="23" fillId="25" borderId="71" xfId="0" applyFont="1" applyFill="1" applyBorder="1" applyAlignment="1">
      <alignment horizontal="center" vertical="center"/>
    </xf>
    <xf numFmtId="0" fontId="23" fillId="26" borderId="4" xfId="0" applyFont="1" applyFill="1" applyBorder="1" applyAlignment="1">
      <alignment horizontal="center" vertical="center"/>
    </xf>
    <xf numFmtId="0" fontId="23" fillId="26" borderId="69" xfId="0" applyFont="1" applyFill="1" applyBorder="1" applyAlignment="1">
      <alignment horizontal="center" vertical="center"/>
    </xf>
    <xf numFmtId="0" fontId="23" fillId="26" borderId="71" xfId="0" applyFont="1" applyFill="1" applyBorder="1" applyAlignment="1">
      <alignment horizontal="center" vertical="center"/>
    </xf>
    <xf numFmtId="0" fontId="16" fillId="6" borderId="108" xfId="0" applyFont="1" applyFill="1" applyBorder="1" applyAlignment="1">
      <alignment horizontal="left" vertical="center"/>
    </xf>
    <xf numFmtId="0" fontId="78" fillId="6" borderId="108" xfId="0" applyFont="1" applyFill="1" applyBorder="1" applyAlignment="1">
      <alignment horizontal="left" vertical="center"/>
    </xf>
    <xf numFmtId="0" fontId="78" fillId="6" borderId="161" xfId="0" applyFont="1" applyFill="1" applyBorder="1" applyAlignment="1">
      <alignment horizontal="left" vertical="center"/>
    </xf>
    <xf numFmtId="0" fontId="16" fillId="6" borderId="140" xfId="0" applyFont="1" applyFill="1" applyBorder="1" applyAlignment="1">
      <alignment horizontal="left" vertical="center"/>
    </xf>
    <xf numFmtId="0" fontId="16" fillId="6" borderId="141" xfId="0" applyFont="1" applyFill="1" applyBorder="1" applyAlignment="1">
      <alignment horizontal="left" vertical="center"/>
    </xf>
    <xf numFmtId="0" fontId="16" fillId="6" borderId="142" xfId="0" applyFont="1" applyFill="1" applyBorder="1" applyAlignment="1">
      <alignment horizontal="left" vertical="center"/>
    </xf>
    <xf numFmtId="0" fontId="16" fillId="6" borderId="143" xfId="0" applyFont="1" applyFill="1" applyBorder="1" applyAlignment="1">
      <alignment horizontal="left" vertical="center"/>
    </xf>
    <xf numFmtId="0" fontId="16" fillId="6" borderId="120" xfId="0" applyFont="1" applyFill="1" applyBorder="1" applyAlignment="1">
      <alignment horizontal="left" vertical="center"/>
    </xf>
    <xf numFmtId="0" fontId="16" fillId="6" borderId="139" xfId="0" applyFont="1" applyFill="1" applyBorder="1" applyAlignment="1">
      <alignment horizontal="left" vertical="center"/>
    </xf>
    <xf numFmtId="0" fontId="0" fillId="6" borderId="120" xfId="0" applyFill="1" applyBorder="1" applyAlignment="1">
      <alignment horizontal="left" vertical="center"/>
    </xf>
    <xf numFmtId="0" fontId="0" fillId="6" borderId="139" xfId="0" applyFill="1" applyBorder="1" applyAlignment="1">
      <alignment horizontal="left" vertical="center"/>
    </xf>
    <xf numFmtId="0" fontId="0" fillId="6" borderId="108" xfId="0" applyFill="1" applyBorder="1" applyAlignment="1">
      <alignment horizontal="left" vertical="center"/>
    </xf>
    <xf numFmtId="0" fontId="0" fillId="6" borderId="161" xfId="0" applyFill="1" applyBorder="1" applyAlignment="1">
      <alignment horizontal="left" vertical="center"/>
    </xf>
    <xf numFmtId="0" fontId="0" fillId="6" borderId="141" xfId="0" applyFill="1" applyBorder="1" applyAlignment="1">
      <alignment horizontal="left" vertical="center"/>
    </xf>
    <xf numFmtId="0" fontId="0" fillId="6" borderId="142" xfId="0" applyFill="1" applyBorder="1" applyAlignment="1">
      <alignment horizontal="left" vertical="center"/>
    </xf>
    <xf numFmtId="0" fontId="66" fillId="6" borderId="0" xfId="0" applyFont="1" applyFill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2" fillId="6" borderId="59" xfId="0" applyFont="1" applyFill="1" applyBorder="1" applyAlignment="1">
      <alignment horizontal="left" vertical="center" wrapText="1"/>
    </xf>
    <xf numFmtId="0" fontId="22" fillId="6" borderId="61" xfId="0" applyFont="1" applyFill="1" applyBorder="1" applyAlignment="1">
      <alignment horizontal="left" vertical="center" wrapText="1"/>
    </xf>
    <xf numFmtId="0" fontId="3" fillId="9" borderId="34" xfId="0" applyFont="1" applyFill="1" applyBorder="1" applyAlignment="1" applyProtection="1">
      <alignment horizontal="left" vertical="center"/>
      <protection hidden="1"/>
    </xf>
    <xf numFmtId="0" fontId="3" fillId="9" borderId="0" xfId="0" applyFont="1" applyFill="1" applyAlignment="1" applyProtection="1">
      <alignment horizontal="left" vertical="center"/>
      <protection hidden="1"/>
    </xf>
    <xf numFmtId="0" fontId="3" fillId="9" borderId="50" xfId="0" applyFont="1" applyFill="1" applyBorder="1" applyAlignment="1" applyProtection="1">
      <alignment horizontal="left" vertical="center"/>
      <protection hidden="1"/>
    </xf>
    <xf numFmtId="0" fontId="3" fillId="9" borderId="49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5" fillId="14" borderId="23" xfId="0" applyFont="1" applyFill="1" applyBorder="1" applyAlignment="1" applyProtection="1">
      <alignment horizontal="center" vertical="center"/>
      <protection locked="0" hidden="1"/>
    </xf>
    <xf numFmtId="0" fontId="5" fillId="14" borderId="24" xfId="0" applyFont="1" applyFill="1" applyBorder="1" applyAlignment="1" applyProtection="1">
      <alignment horizontal="center" vertical="center"/>
      <protection locked="0" hidden="1"/>
    </xf>
    <xf numFmtId="0" fontId="5" fillId="14" borderId="25" xfId="0" applyFont="1" applyFill="1" applyBorder="1" applyAlignment="1" applyProtection="1">
      <alignment horizontal="center" vertical="center"/>
      <protection locked="0" hidden="1"/>
    </xf>
    <xf numFmtId="0" fontId="2" fillId="9" borderId="48" xfId="0" applyFont="1" applyFill="1" applyBorder="1" applyAlignment="1" applyProtection="1">
      <alignment horizontal="center" vertical="center"/>
      <protection locked="0" hidden="1"/>
    </xf>
    <xf numFmtId="0" fontId="2" fillId="9" borderId="32" xfId="0" applyFont="1" applyFill="1" applyBorder="1" applyAlignment="1" applyProtection="1">
      <alignment horizontal="center" vertical="center"/>
      <protection locked="0" hidden="1"/>
    </xf>
    <xf numFmtId="0" fontId="2" fillId="9" borderId="55" xfId="0" applyFont="1" applyFill="1" applyBorder="1" applyAlignment="1" applyProtection="1">
      <alignment horizontal="center" vertical="center"/>
      <protection locked="0" hidden="1"/>
    </xf>
    <xf numFmtId="0" fontId="4" fillId="9" borderId="23" xfId="0" applyFont="1" applyFill="1" applyBorder="1" applyAlignment="1" applyProtection="1">
      <alignment horizontal="center" vertical="center"/>
      <protection locked="0" hidden="1"/>
    </xf>
    <xf numFmtId="0" fontId="4" fillId="9" borderId="24" xfId="0" applyFont="1" applyFill="1" applyBorder="1" applyAlignment="1" applyProtection="1">
      <alignment horizontal="center" vertical="center"/>
      <protection locked="0" hidden="1"/>
    </xf>
    <xf numFmtId="0" fontId="4" fillId="9" borderId="25" xfId="0" applyFont="1" applyFill="1" applyBorder="1" applyAlignment="1" applyProtection="1">
      <alignment horizontal="center" vertical="center"/>
      <protection locked="0" hidden="1"/>
    </xf>
    <xf numFmtId="0" fontId="3" fillId="9" borderId="74" xfId="0" applyFont="1" applyFill="1" applyBorder="1" applyAlignment="1" applyProtection="1">
      <alignment horizontal="left" vertical="center"/>
      <protection hidden="1"/>
    </xf>
    <xf numFmtId="0" fontId="3" fillId="9" borderId="53" xfId="0" applyFont="1" applyFill="1" applyBorder="1" applyAlignment="1" applyProtection="1">
      <alignment horizontal="left" vertical="center"/>
      <protection hidden="1"/>
    </xf>
    <xf numFmtId="0" fontId="3" fillId="9" borderId="54" xfId="0" applyFont="1" applyFill="1" applyBorder="1" applyAlignment="1" applyProtection="1">
      <alignment horizontal="left" vertical="center"/>
      <protection hidden="1"/>
    </xf>
    <xf numFmtId="0" fontId="3" fillId="11" borderId="40" xfId="0" applyFont="1" applyFill="1" applyBorder="1" applyAlignment="1" applyProtection="1">
      <alignment horizontal="left" vertical="center"/>
      <protection hidden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11" borderId="46" xfId="0" applyFont="1" applyFill="1" applyBorder="1" applyAlignment="1" applyProtection="1">
      <alignment horizontal="left" vertical="center"/>
      <protection hidden="1"/>
    </xf>
    <xf numFmtId="0" fontId="3" fillId="10" borderId="74" xfId="0" applyFont="1" applyFill="1" applyBorder="1" applyAlignment="1" applyProtection="1">
      <alignment horizontal="left" vertical="center"/>
      <protection hidden="1"/>
    </xf>
    <xf numFmtId="0" fontId="0" fillId="0" borderId="53" xfId="0" applyBorder="1" applyAlignment="1" applyProtection="1">
      <alignment horizontal="left" vertical="center"/>
      <protection hidden="1"/>
    </xf>
    <xf numFmtId="0" fontId="3" fillId="10" borderId="52" xfId="0" applyFont="1" applyFill="1" applyBorder="1" applyAlignment="1" applyProtection="1">
      <alignment horizontal="left"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25" fillId="9" borderId="34" xfId="0" applyFont="1" applyFill="1" applyBorder="1" applyAlignment="1" applyProtection="1">
      <alignment horizontal="left" vertical="center"/>
      <protection hidden="1"/>
    </xf>
    <xf numFmtId="0" fontId="25" fillId="9" borderId="0" xfId="0" applyFont="1" applyFill="1" applyAlignment="1" applyProtection="1">
      <alignment horizontal="left" vertical="center"/>
      <protection hidden="1"/>
    </xf>
    <xf numFmtId="0" fontId="25" fillId="9" borderId="50" xfId="0" applyFont="1" applyFill="1" applyBorder="1" applyAlignment="1" applyProtection="1">
      <alignment horizontal="left" vertical="center"/>
      <protection hidden="1"/>
    </xf>
    <xf numFmtId="0" fontId="2" fillId="10" borderId="23" xfId="0" applyFont="1" applyFill="1" applyBorder="1" applyAlignment="1" applyProtection="1">
      <alignment horizontal="center" vertical="center"/>
      <protection locked="0" hidden="1"/>
    </xf>
    <xf numFmtId="0" fontId="2" fillId="10" borderId="24" xfId="0" applyFont="1" applyFill="1" applyBorder="1" applyAlignment="1" applyProtection="1">
      <alignment horizontal="center" vertical="center"/>
      <protection locked="0" hidden="1"/>
    </xf>
    <xf numFmtId="164" fontId="2" fillId="10" borderId="24" xfId="0" applyNumberFormat="1" applyFont="1" applyFill="1" applyBorder="1" applyAlignment="1" applyProtection="1">
      <alignment horizontal="left" vertical="center"/>
      <protection hidden="1"/>
    </xf>
    <xf numFmtId="164" fontId="2" fillId="10" borderId="25" xfId="0" applyNumberFormat="1" applyFont="1" applyFill="1" applyBorder="1" applyAlignment="1" applyProtection="1">
      <alignment horizontal="left" vertical="center"/>
      <protection hidden="1"/>
    </xf>
    <xf numFmtId="0" fontId="2" fillId="10" borderId="24" xfId="0" applyFont="1" applyFill="1" applyBorder="1" applyAlignment="1" applyProtection="1">
      <alignment horizontal="center" vertical="center"/>
      <protection hidden="1"/>
    </xf>
    <xf numFmtId="0" fontId="2" fillId="10" borderId="25" xfId="0" applyFont="1" applyFill="1" applyBorder="1" applyAlignment="1" applyProtection="1">
      <alignment horizontal="center" vertical="center"/>
      <protection hidden="1"/>
    </xf>
    <xf numFmtId="0" fontId="3" fillId="22" borderId="48" xfId="0" applyFont="1" applyFill="1" applyBorder="1" applyAlignment="1" applyProtection="1">
      <alignment horizontal="left" vertical="center"/>
      <protection locked="0" hidden="1"/>
    </xf>
    <xf numFmtId="0" fontId="3" fillId="22" borderId="32" xfId="0" applyFont="1" applyFill="1" applyBorder="1" applyAlignment="1" applyProtection="1">
      <alignment horizontal="left" vertical="center"/>
      <protection locked="0" hidden="1"/>
    </xf>
    <xf numFmtId="0" fontId="3" fillId="22" borderId="55" xfId="0" applyFont="1" applyFill="1" applyBorder="1" applyAlignment="1" applyProtection="1">
      <alignment horizontal="left" vertical="center"/>
      <protection locked="0" hidden="1"/>
    </xf>
    <xf numFmtId="0" fontId="3" fillId="21" borderId="23" xfId="0" applyFont="1" applyFill="1" applyBorder="1" applyAlignment="1" applyProtection="1">
      <alignment horizontal="center" vertical="center"/>
      <protection locked="0"/>
    </xf>
    <xf numFmtId="0" fontId="3" fillId="21" borderId="25" xfId="0" applyFont="1" applyFill="1" applyBorder="1" applyAlignment="1" applyProtection="1">
      <alignment horizontal="center" vertical="center"/>
      <protection locked="0"/>
    </xf>
    <xf numFmtId="0" fontId="3" fillId="12" borderId="67" xfId="0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3" fillId="12" borderId="1" xfId="0" applyFont="1" applyFill="1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0" fontId="56" fillId="21" borderId="23" xfId="0" applyFont="1" applyFill="1" applyBorder="1" applyAlignment="1" applyProtection="1">
      <alignment horizontal="center" vertical="center"/>
      <protection locked="0"/>
    </xf>
    <xf numFmtId="0" fontId="56" fillId="21" borderId="25" xfId="0" applyFont="1" applyFill="1" applyBorder="1" applyAlignment="1" applyProtection="1">
      <alignment horizontal="center" vertical="center"/>
      <protection locked="0"/>
    </xf>
    <xf numFmtId="0" fontId="3" fillId="10" borderId="45" xfId="0" applyFont="1" applyFill="1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3" fillId="10" borderId="3" xfId="0" applyFont="1" applyFill="1" applyBorder="1" applyAlignment="1" applyProtection="1">
      <alignment horizontal="left" vertical="center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0" fontId="2" fillId="11" borderId="23" xfId="0" applyFont="1" applyFill="1" applyBorder="1" applyAlignment="1" applyProtection="1">
      <alignment horizontal="center" vertical="center"/>
      <protection locked="0" hidden="1"/>
    </xf>
    <xf numFmtId="0" fontId="2" fillId="11" borderId="32" xfId="0" applyFont="1" applyFill="1" applyBorder="1" applyAlignment="1" applyProtection="1">
      <alignment horizontal="center" vertical="center"/>
      <protection locked="0" hidden="1"/>
    </xf>
    <xf numFmtId="164" fontId="2" fillId="11" borderId="32" xfId="0" applyNumberFormat="1" applyFont="1" applyFill="1" applyBorder="1" applyAlignment="1" applyProtection="1">
      <alignment horizontal="left" vertical="center"/>
      <protection hidden="1"/>
    </xf>
    <xf numFmtId="164" fontId="2" fillId="11" borderId="55" xfId="0" applyNumberFormat="1" applyFont="1" applyFill="1" applyBorder="1" applyAlignment="1" applyProtection="1">
      <alignment horizontal="left" vertical="center"/>
      <protection hidden="1"/>
    </xf>
    <xf numFmtId="0" fontId="2" fillId="11" borderId="32" xfId="0" applyFont="1" applyFill="1" applyBorder="1" applyAlignment="1" applyProtection="1">
      <alignment horizontal="center" vertical="center"/>
      <protection hidden="1"/>
    </xf>
    <xf numFmtId="0" fontId="2" fillId="11" borderId="55" xfId="0" applyFont="1" applyFill="1" applyBorder="1" applyAlignment="1" applyProtection="1">
      <alignment horizontal="center" vertical="center"/>
      <protection hidden="1"/>
    </xf>
    <xf numFmtId="0" fontId="3" fillId="11" borderId="67" xfId="0" applyFont="1" applyFill="1" applyBorder="1" applyAlignment="1" applyProtection="1">
      <alignment horizontal="left" vertical="center"/>
      <protection hidden="1"/>
    </xf>
    <xf numFmtId="0" fontId="3" fillId="11" borderId="1" xfId="0" applyFont="1" applyFill="1" applyBorder="1" applyAlignment="1" applyProtection="1">
      <alignment horizontal="left" vertical="center"/>
      <protection hidden="1"/>
    </xf>
    <xf numFmtId="0" fontId="3" fillId="10" borderId="101" xfId="0" applyFont="1" applyFill="1" applyBorder="1" applyAlignment="1" applyProtection="1">
      <alignment horizontal="left" vertical="center"/>
      <protection hidden="1"/>
    </xf>
    <xf numFmtId="0" fontId="0" fillId="0" borderId="102" xfId="0" applyBorder="1" applyAlignment="1" applyProtection="1">
      <alignment horizontal="left" vertical="center"/>
      <protection hidden="1"/>
    </xf>
    <xf numFmtId="0" fontId="3" fillId="10" borderId="98" xfId="0" applyFont="1" applyFill="1" applyBorder="1" applyAlignment="1" applyProtection="1">
      <alignment horizontal="left" vertical="center"/>
      <protection hidden="1"/>
    </xf>
    <xf numFmtId="0" fontId="0" fillId="0" borderId="103" xfId="0" applyBorder="1" applyAlignment="1" applyProtection="1">
      <alignment horizontal="left" vertical="center"/>
      <protection hidden="1"/>
    </xf>
    <xf numFmtId="0" fontId="3" fillId="11" borderId="101" xfId="0" applyFont="1" applyFill="1" applyBorder="1" applyAlignment="1" applyProtection="1">
      <alignment horizontal="left" vertical="center"/>
      <protection hidden="1"/>
    </xf>
    <xf numFmtId="0" fontId="0" fillId="0" borderId="102" xfId="0" applyBorder="1" applyAlignment="1">
      <alignment horizontal="left" vertical="center"/>
    </xf>
    <xf numFmtId="0" fontId="0" fillId="0" borderId="103" xfId="0" applyBorder="1" applyAlignment="1">
      <alignment horizontal="left" vertical="center"/>
    </xf>
    <xf numFmtId="0" fontId="3" fillId="11" borderId="98" xfId="0" applyFont="1" applyFill="1" applyBorder="1" applyAlignment="1" applyProtection="1">
      <alignment horizontal="left" vertical="center"/>
      <protection hidden="1"/>
    </xf>
    <xf numFmtId="0" fontId="3" fillId="7" borderId="40" xfId="0" applyFont="1" applyFill="1" applyBorder="1" applyAlignment="1">
      <alignment horizontal="left" vertical="center"/>
    </xf>
    <xf numFmtId="0" fontId="0" fillId="7" borderId="17" xfId="0" applyFill="1" applyBorder="1" applyAlignment="1">
      <alignment horizontal="left" vertical="center"/>
    </xf>
    <xf numFmtId="0" fontId="3" fillId="7" borderId="46" xfId="0" applyFont="1" applyFill="1" applyBorder="1" applyAlignment="1">
      <alignment horizontal="left" vertical="center"/>
    </xf>
    <xf numFmtId="0" fontId="0" fillId="7" borderId="18" xfId="0" applyFill="1" applyBorder="1" applyAlignment="1">
      <alignment horizontal="left" vertical="center"/>
    </xf>
    <xf numFmtId="0" fontId="3" fillId="13" borderId="40" xfId="0" applyFont="1" applyFill="1" applyBorder="1" applyAlignment="1" applyProtection="1">
      <alignment horizontal="left" vertical="center"/>
      <protection hidden="1"/>
    </xf>
    <xf numFmtId="0" fontId="3" fillId="13" borderId="46" xfId="0" applyFont="1" applyFill="1" applyBorder="1" applyAlignment="1" applyProtection="1">
      <alignment horizontal="left" vertical="center"/>
      <protection hidden="1"/>
    </xf>
    <xf numFmtId="0" fontId="3" fillId="13" borderId="45" xfId="0" applyFont="1" applyFill="1" applyBorder="1" applyAlignment="1" applyProtection="1">
      <alignment horizontal="left" vertical="center"/>
      <protection hidden="1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13" borderId="3" xfId="0" applyFont="1" applyFill="1" applyBorder="1" applyAlignment="1" applyProtection="1">
      <alignment horizontal="left" vertical="center"/>
      <protection hidden="1"/>
    </xf>
    <xf numFmtId="0" fontId="2" fillId="13" borderId="23" xfId="0" applyFont="1" applyFill="1" applyBorder="1" applyAlignment="1" applyProtection="1">
      <alignment horizontal="center" vertical="center"/>
      <protection locked="0" hidden="1"/>
    </xf>
    <xf numFmtId="0" fontId="2" fillId="13" borderId="32" xfId="0" applyFont="1" applyFill="1" applyBorder="1" applyAlignment="1" applyProtection="1">
      <alignment horizontal="center" vertical="center"/>
      <protection locked="0" hidden="1"/>
    </xf>
    <xf numFmtId="164" fontId="2" fillId="13" borderId="32" xfId="0" applyNumberFormat="1" applyFont="1" applyFill="1" applyBorder="1" applyAlignment="1" applyProtection="1">
      <alignment horizontal="left" vertical="center"/>
      <protection hidden="1"/>
    </xf>
    <xf numFmtId="164" fontId="2" fillId="13" borderId="55" xfId="0" applyNumberFormat="1" applyFont="1" applyFill="1" applyBorder="1" applyAlignment="1" applyProtection="1">
      <alignment horizontal="left" vertical="center"/>
      <protection hidden="1"/>
    </xf>
    <xf numFmtId="0" fontId="2" fillId="13" borderId="32" xfId="0" applyFont="1" applyFill="1" applyBorder="1" applyAlignment="1" applyProtection="1">
      <alignment horizontal="center" vertical="center"/>
      <protection hidden="1"/>
    </xf>
    <xf numFmtId="0" fontId="0" fillId="13" borderId="32" xfId="0" applyFill="1" applyBorder="1" applyAlignment="1" applyProtection="1">
      <alignment horizontal="center" vertical="center"/>
      <protection hidden="1"/>
    </xf>
    <xf numFmtId="0" fontId="0" fillId="13" borderId="55" xfId="0" applyFill="1" applyBorder="1" applyAlignment="1" applyProtection="1">
      <alignment horizontal="center" vertical="center"/>
      <protection hidden="1"/>
    </xf>
    <xf numFmtId="0" fontId="3" fillId="7" borderId="101" xfId="0" applyFont="1" applyFill="1" applyBorder="1" applyAlignment="1">
      <alignment horizontal="left" vertical="center"/>
    </xf>
    <xf numFmtId="0" fontId="0" fillId="7" borderId="102" xfId="0" applyFill="1" applyBorder="1" applyAlignment="1">
      <alignment horizontal="left" vertical="center"/>
    </xf>
    <xf numFmtId="0" fontId="0" fillId="7" borderId="103" xfId="0" applyFill="1" applyBorder="1" applyAlignment="1">
      <alignment horizontal="left" vertical="center"/>
    </xf>
    <xf numFmtId="0" fontId="3" fillId="7" borderId="98" xfId="0" applyFont="1" applyFill="1" applyBorder="1" applyAlignment="1">
      <alignment horizontal="left" vertical="center"/>
    </xf>
    <xf numFmtId="0" fontId="3" fillId="12" borderId="40" xfId="0" applyFont="1" applyFill="1" applyBorder="1" applyAlignment="1" applyProtection="1">
      <alignment horizontal="left" vertical="center"/>
      <protection hidden="1"/>
    </xf>
    <xf numFmtId="0" fontId="3" fillId="12" borderId="3" xfId="0" applyFont="1" applyFill="1" applyBorder="1" applyAlignment="1" applyProtection="1">
      <alignment horizontal="left" vertical="center"/>
      <protection hidden="1"/>
    </xf>
    <xf numFmtId="0" fontId="3" fillId="12" borderId="7" xfId="0" applyFont="1" applyFill="1" applyBorder="1" applyAlignment="1" applyProtection="1">
      <alignment horizontal="left" vertical="center"/>
      <protection hidden="1"/>
    </xf>
    <xf numFmtId="0" fontId="3" fillId="12" borderId="16" xfId="0" applyFont="1" applyFill="1" applyBorder="1" applyAlignment="1" applyProtection="1">
      <alignment horizontal="left" vertical="center"/>
      <protection hidden="1"/>
    </xf>
    <xf numFmtId="0" fontId="2" fillId="12" borderId="23" xfId="0" applyFont="1" applyFill="1" applyBorder="1" applyAlignment="1" applyProtection="1">
      <alignment horizontal="center" vertical="center"/>
      <protection locked="0" hidden="1"/>
    </xf>
    <xf numFmtId="0" fontId="2" fillId="12" borderId="32" xfId="0" applyFont="1" applyFill="1" applyBorder="1" applyAlignment="1" applyProtection="1">
      <alignment horizontal="center" vertical="center"/>
      <protection locked="0" hidden="1"/>
    </xf>
    <xf numFmtId="0" fontId="3" fillId="12" borderId="101" xfId="0" applyFont="1" applyFill="1" applyBorder="1" applyAlignment="1" applyProtection="1">
      <alignment horizontal="left" vertical="center"/>
      <protection hidden="1"/>
    </xf>
    <xf numFmtId="0" fontId="3" fillId="12" borderId="98" xfId="0" applyFont="1" applyFill="1" applyBorder="1" applyAlignment="1" applyProtection="1">
      <alignment horizontal="left" vertical="center"/>
      <protection hidden="1"/>
    </xf>
    <xf numFmtId="0" fontId="3" fillId="12" borderId="102" xfId="0" applyFont="1" applyFill="1" applyBorder="1" applyAlignment="1" applyProtection="1">
      <alignment horizontal="left" vertical="center"/>
      <protection hidden="1"/>
    </xf>
    <xf numFmtId="0" fontId="3" fillId="12" borderId="103" xfId="0" applyFont="1" applyFill="1" applyBorder="1" applyAlignment="1" applyProtection="1">
      <alignment horizontal="left" vertical="center"/>
      <protection hidden="1"/>
    </xf>
    <xf numFmtId="0" fontId="3" fillId="13" borderId="101" xfId="0" applyFont="1" applyFill="1" applyBorder="1" applyAlignment="1" applyProtection="1">
      <alignment horizontal="left" vertical="center"/>
      <protection hidden="1"/>
    </xf>
    <xf numFmtId="0" fontId="3" fillId="13" borderId="98" xfId="0" applyFont="1" applyFill="1" applyBorder="1" applyAlignment="1" applyProtection="1">
      <alignment horizontal="left" vertical="center"/>
      <protection hidden="1"/>
    </xf>
    <xf numFmtId="164" fontId="2" fillId="12" borderId="32" xfId="0" applyNumberFormat="1" applyFont="1" applyFill="1" applyBorder="1" applyAlignment="1" applyProtection="1">
      <alignment horizontal="left" vertical="center"/>
      <protection hidden="1"/>
    </xf>
    <xf numFmtId="164" fontId="2" fillId="12" borderId="55" xfId="0" applyNumberFormat="1" applyFont="1" applyFill="1" applyBorder="1" applyAlignment="1" applyProtection="1">
      <alignment horizontal="left" vertical="center"/>
      <protection hidden="1"/>
    </xf>
    <xf numFmtId="0" fontId="2" fillId="12" borderId="32" xfId="0" applyFont="1" applyFill="1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3" fillId="7" borderId="45" xfId="0" applyFont="1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  <xf numFmtId="0" fontId="3" fillId="7" borderId="99" xfId="0" applyFont="1" applyFill="1" applyBorder="1" applyAlignment="1">
      <alignment horizontal="left" vertical="center"/>
    </xf>
    <xf numFmtId="0" fontId="0" fillId="7" borderId="94" xfId="0" applyFill="1" applyBorder="1" applyAlignment="1">
      <alignment horizontal="left" vertical="center"/>
    </xf>
    <xf numFmtId="0" fontId="0" fillId="7" borderId="104" xfId="0" applyFill="1" applyBorder="1" applyAlignment="1">
      <alignment horizontal="left" vertical="center"/>
    </xf>
    <xf numFmtId="0" fontId="2" fillId="7" borderId="23" xfId="0" applyFont="1" applyFill="1" applyBorder="1" applyAlignment="1" applyProtection="1">
      <alignment horizontal="center" vertical="center"/>
      <protection locked="0" hidden="1"/>
    </xf>
    <xf numFmtId="0" fontId="2" fillId="7" borderId="32" xfId="0" applyFont="1" applyFill="1" applyBorder="1" applyAlignment="1" applyProtection="1">
      <alignment horizontal="center" vertical="center"/>
      <protection locked="0" hidden="1"/>
    </xf>
    <xf numFmtId="164" fontId="2" fillId="7" borderId="32" xfId="0" applyNumberFormat="1" applyFont="1" applyFill="1" applyBorder="1" applyAlignment="1" applyProtection="1">
      <alignment horizontal="left" vertical="center"/>
      <protection hidden="1"/>
    </xf>
    <xf numFmtId="164" fontId="2" fillId="7" borderId="55" xfId="0" applyNumberFormat="1" applyFont="1" applyFill="1" applyBorder="1" applyAlignment="1" applyProtection="1">
      <alignment horizontal="left" vertical="center"/>
      <protection hidden="1"/>
    </xf>
    <xf numFmtId="0" fontId="2" fillId="7" borderId="32" xfId="0" applyFont="1" applyFill="1" applyBorder="1" applyAlignment="1" applyProtection="1">
      <alignment horizontal="center" vertical="center"/>
      <protection hidden="1"/>
    </xf>
    <xf numFmtId="0" fontId="0" fillId="7" borderId="32" xfId="0" applyFill="1" applyBorder="1" applyAlignment="1" applyProtection="1">
      <alignment horizontal="center" vertical="center"/>
      <protection hidden="1"/>
    </xf>
    <xf numFmtId="0" fontId="0" fillId="7" borderId="55" xfId="0" applyFill="1" applyBorder="1" applyAlignment="1" applyProtection="1">
      <alignment horizontal="center" vertical="center"/>
      <protection hidden="1"/>
    </xf>
    <xf numFmtId="0" fontId="3" fillId="9" borderId="48" xfId="0" applyFont="1" applyFill="1" applyBorder="1" applyAlignment="1" applyProtection="1">
      <alignment horizontal="left" vertical="center"/>
      <protection locked="0"/>
    </xf>
    <xf numFmtId="0" fontId="3" fillId="9" borderId="32" xfId="0" applyFont="1" applyFill="1" applyBorder="1" applyAlignment="1" applyProtection="1">
      <alignment horizontal="left" vertical="center"/>
      <protection locked="0"/>
    </xf>
    <xf numFmtId="0" fontId="3" fillId="9" borderId="55" xfId="0" applyFont="1" applyFill="1" applyBorder="1" applyAlignment="1" applyProtection="1">
      <alignment horizontal="left" vertical="center"/>
      <protection locked="0"/>
    </xf>
    <xf numFmtId="0" fontId="3" fillId="12" borderId="132" xfId="0" applyFont="1" applyFill="1" applyBorder="1" applyAlignment="1" applyProtection="1">
      <alignment horizontal="left" vertical="center"/>
      <protection hidden="1"/>
    </xf>
    <xf numFmtId="0" fontId="0" fillId="0" borderId="116" xfId="0" applyBorder="1" applyAlignment="1">
      <alignment horizontal="left" vertical="center"/>
    </xf>
    <xf numFmtId="0" fontId="0" fillId="0" borderId="124" xfId="0" applyBorder="1" applyAlignment="1">
      <alignment horizontal="left" vertical="center"/>
    </xf>
    <xf numFmtId="0" fontId="3" fillId="12" borderId="129" xfId="0" applyFont="1" applyFill="1" applyBorder="1" applyAlignment="1" applyProtection="1">
      <alignment horizontal="left" vertical="center"/>
      <protection hidden="1"/>
    </xf>
    <xf numFmtId="0" fontId="3" fillId="12" borderId="116" xfId="0" applyFont="1" applyFill="1" applyBorder="1" applyAlignment="1" applyProtection="1">
      <alignment horizontal="left" vertical="center"/>
      <protection hidden="1"/>
    </xf>
    <xf numFmtId="0" fontId="3" fillId="12" borderId="124" xfId="0" applyFont="1" applyFill="1" applyBorder="1" applyAlignment="1" applyProtection="1">
      <alignment horizontal="left" vertical="center"/>
      <protection hidden="1"/>
    </xf>
    <xf numFmtId="0" fontId="3" fillId="11" borderId="132" xfId="0" applyFont="1" applyFill="1" applyBorder="1" applyAlignment="1" applyProtection="1">
      <alignment horizontal="left" vertical="center"/>
      <protection hidden="1"/>
    </xf>
    <xf numFmtId="0" fontId="3" fillId="11" borderId="129" xfId="0" applyFont="1" applyFill="1" applyBorder="1" applyAlignment="1" applyProtection="1">
      <alignment horizontal="left" vertical="center"/>
      <protection hidden="1"/>
    </xf>
    <xf numFmtId="0" fontId="3" fillId="10" borderId="132" xfId="0" applyFont="1" applyFill="1" applyBorder="1" applyAlignment="1" applyProtection="1">
      <alignment horizontal="left" vertical="center"/>
      <protection hidden="1"/>
    </xf>
    <xf numFmtId="0" fontId="0" fillId="0" borderId="116" xfId="0" applyBorder="1" applyAlignment="1" applyProtection="1">
      <alignment horizontal="left" vertical="center"/>
      <protection hidden="1"/>
    </xf>
    <xf numFmtId="0" fontId="0" fillId="0" borderId="124" xfId="0" applyBorder="1" applyAlignment="1" applyProtection="1">
      <alignment horizontal="left" vertical="center"/>
      <protection hidden="1"/>
    </xf>
    <xf numFmtId="0" fontId="3" fillId="10" borderId="129" xfId="0" applyFont="1" applyFill="1" applyBorder="1" applyAlignment="1" applyProtection="1">
      <alignment horizontal="left" vertical="center"/>
      <protection hidden="1"/>
    </xf>
    <xf numFmtId="0" fontId="3" fillId="9" borderId="0" xfId="0" applyFont="1" applyFill="1" applyAlignment="1" applyProtection="1">
      <alignment horizontal="left" vertical="center"/>
      <protection locked="0"/>
    </xf>
    <xf numFmtId="0" fontId="3" fillId="9" borderId="50" xfId="0" applyFont="1" applyFill="1" applyBorder="1" applyAlignment="1" applyProtection="1">
      <alignment horizontal="left" vertical="center"/>
      <protection locked="0"/>
    </xf>
    <xf numFmtId="0" fontId="0" fillId="0" borderId="5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3" fillId="11" borderId="102" xfId="0" applyFont="1" applyFill="1" applyBorder="1" applyAlignment="1" applyProtection="1">
      <alignment horizontal="left" vertical="center"/>
      <protection hidden="1"/>
    </xf>
    <xf numFmtId="0" fontId="3" fillId="11" borderId="103" xfId="0" applyFont="1" applyFill="1" applyBorder="1" applyAlignment="1" applyProtection="1">
      <alignment horizontal="left" vertical="center"/>
      <protection hidden="1"/>
    </xf>
    <xf numFmtId="0" fontId="2" fillId="7" borderId="24" xfId="0" applyFont="1" applyFill="1" applyBorder="1" applyAlignment="1" applyProtection="1">
      <alignment horizontal="center" vertical="center"/>
      <protection hidden="1"/>
    </xf>
    <xf numFmtId="0" fontId="2" fillId="7" borderId="25" xfId="0" applyFont="1" applyFill="1" applyBorder="1" applyAlignment="1" applyProtection="1">
      <alignment horizontal="center" vertical="center"/>
      <protection hidden="1"/>
    </xf>
    <xf numFmtId="0" fontId="2" fillId="13" borderId="24" xfId="0" applyFont="1" applyFill="1" applyBorder="1" applyAlignment="1" applyProtection="1">
      <alignment horizontal="center" vertical="center"/>
      <protection hidden="1"/>
    </xf>
    <xf numFmtId="0" fontId="2" fillId="13" borderId="25" xfId="0" applyFont="1" applyFill="1" applyBorder="1" applyAlignment="1" applyProtection="1">
      <alignment horizontal="center" vertical="center"/>
      <protection hidden="1"/>
    </xf>
    <xf numFmtId="0" fontId="2" fillId="12" borderId="24" xfId="0" applyFont="1" applyFill="1" applyBorder="1" applyAlignment="1" applyProtection="1">
      <alignment horizontal="center" vertical="center"/>
      <protection hidden="1"/>
    </xf>
    <xf numFmtId="0" fontId="2" fillId="12" borderId="25" xfId="0" applyFont="1" applyFill="1" applyBorder="1" applyAlignment="1" applyProtection="1">
      <alignment horizontal="center" vertical="center"/>
      <protection hidden="1"/>
    </xf>
    <xf numFmtId="0" fontId="2" fillId="11" borderId="24" xfId="0" applyFont="1" applyFill="1" applyBorder="1" applyAlignment="1" applyProtection="1">
      <alignment horizontal="center" vertical="center"/>
      <protection hidden="1"/>
    </xf>
    <xf numFmtId="0" fontId="2" fillId="11" borderId="25" xfId="0" applyFont="1" applyFill="1" applyBorder="1" applyAlignment="1" applyProtection="1">
      <alignment horizontal="center" vertical="center"/>
      <protection hidden="1"/>
    </xf>
    <xf numFmtId="0" fontId="3" fillId="9" borderId="165" xfId="0" applyFont="1" applyFill="1" applyBorder="1" applyAlignment="1" applyProtection="1">
      <alignment horizontal="left" vertical="center"/>
      <protection hidden="1"/>
    </xf>
    <xf numFmtId="0" fontId="3" fillId="9" borderId="32" xfId="0" applyFont="1" applyFill="1" applyBorder="1" applyAlignment="1" applyProtection="1">
      <alignment horizontal="left" vertical="center"/>
      <protection hidden="1"/>
    </xf>
    <xf numFmtId="0" fontId="3" fillId="9" borderId="55" xfId="0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69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3" fillId="0" borderId="23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33" fillId="0" borderId="35" xfId="0" applyFont="1" applyBorder="1" applyAlignment="1" applyProtection="1">
      <alignment horizontal="center" vertical="center" wrapText="1"/>
      <protection locked="0"/>
    </xf>
    <xf numFmtId="0" fontId="60" fillId="0" borderId="0" xfId="0" applyFont="1" applyAlignment="1">
      <alignment horizontal="center"/>
    </xf>
    <xf numFmtId="0" fontId="35" fillId="0" borderId="23" xfId="0" applyFont="1" applyBorder="1" applyAlignment="1" applyProtection="1">
      <alignment horizontal="center" vertical="center"/>
      <protection locked="0"/>
    </xf>
    <xf numFmtId="0" fontId="35" fillId="0" borderId="24" xfId="0" applyFont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3" fillId="0" borderId="35" xfId="0" quotePrefix="1" applyFont="1" applyBorder="1" applyAlignment="1" applyProtection="1">
      <alignment horizontal="center" vertical="center" wrapText="1"/>
      <protection locked="0"/>
    </xf>
    <xf numFmtId="0" fontId="36" fillId="0" borderId="49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50" xfId="0" applyFont="1" applyBorder="1" applyAlignment="1" applyProtection="1">
      <alignment horizontal="center" vertical="center"/>
      <protection hidden="1"/>
    </xf>
    <xf numFmtId="0" fontId="40" fillId="0" borderId="52" xfId="0" applyFont="1" applyBorder="1" applyAlignment="1" applyProtection="1">
      <alignment horizontal="center" vertical="center"/>
      <protection locked="0"/>
    </xf>
    <xf numFmtId="0" fontId="40" fillId="0" borderId="54" xfId="0" applyFont="1" applyBorder="1" applyAlignment="1" applyProtection="1">
      <alignment horizontal="center" vertical="center"/>
      <protection locked="0"/>
    </xf>
    <xf numFmtId="0" fontId="40" fillId="0" borderId="48" xfId="0" applyFont="1" applyBorder="1" applyAlignment="1" applyProtection="1">
      <alignment horizontal="center" vertical="center"/>
      <protection locked="0"/>
    </xf>
    <xf numFmtId="0" fontId="40" fillId="0" borderId="55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50" xfId="0" applyFont="1" applyBorder="1" applyAlignment="1" applyProtection="1">
      <alignment horizontal="center" vertical="center"/>
      <protection locked="0"/>
    </xf>
    <xf numFmtId="0" fontId="33" fillId="0" borderId="75" xfId="0" applyFont="1" applyBorder="1" applyAlignment="1" applyProtection="1">
      <alignment horizontal="left" vertical="center"/>
      <protection locked="0"/>
    </xf>
    <xf numFmtId="0" fontId="33" fillId="0" borderId="49" xfId="0" applyFont="1" applyBorder="1" applyAlignment="1" applyProtection="1">
      <alignment horizontal="center" vertical="center"/>
      <protection locked="0"/>
    </xf>
    <xf numFmtId="0" fontId="38" fillId="0" borderId="49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 hidden="1"/>
    </xf>
    <xf numFmtId="14" fontId="33" fillId="0" borderId="50" xfId="0" applyNumberFormat="1" applyFont="1" applyBorder="1" applyAlignment="1" applyProtection="1">
      <alignment horizontal="center" vertical="center"/>
      <protection locked="0" hidden="1"/>
    </xf>
    <xf numFmtId="0" fontId="51" fillId="0" borderId="52" xfId="0" applyFont="1" applyBorder="1" applyAlignment="1" applyProtection="1">
      <alignment horizontal="center" vertical="center"/>
      <protection locked="0"/>
    </xf>
    <xf numFmtId="0" fontId="51" fillId="0" borderId="53" xfId="0" applyFont="1" applyBorder="1" applyAlignment="1" applyProtection="1">
      <alignment horizontal="center" vertical="center"/>
      <protection locked="0"/>
    </xf>
    <xf numFmtId="0" fontId="51" fillId="0" borderId="54" xfId="0" applyFont="1" applyBorder="1" applyAlignment="1" applyProtection="1">
      <alignment horizontal="center" vertical="center"/>
      <protection locked="0"/>
    </xf>
    <xf numFmtId="0" fontId="51" fillId="0" borderId="48" xfId="0" applyFont="1" applyBorder="1" applyAlignment="1" applyProtection="1">
      <alignment horizontal="center" vertical="center"/>
      <protection locked="0"/>
    </xf>
    <xf numFmtId="0" fontId="51" fillId="0" borderId="32" xfId="0" applyFont="1" applyBorder="1" applyAlignment="1" applyProtection="1">
      <alignment horizontal="center" vertical="center"/>
      <protection locked="0"/>
    </xf>
    <xf numFmtId="0" fontId="51" fillId="0" borderId="55" xfId="0" applyFont="1" applyBorder="1" applyAlignment="1" applyProtection="1">
      <alignment horizontal="center" vertical="center"/>
      <protection locked="0"/>
    </xf>
    <xf numFmtId="0" fontId="33" fillId="0" borderId="34" xfId="0" applyFont="1" applyBorder="1" applyAlignment="1" applyProtection="1">
      <alignment horizontal="center" vertical="center"/>
      <protection locked="0"/>
    </xf>
    <xf numFmtId="0" fontId="36" fillId="0" borderId="75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4" borderId="75" xfId="0" applyFont="1" applyFill="1" applyBorder="1" applyAlignment="1" applyProtection="1">
      <alignment horizontal="center" vertical="center"/>
      <protection hidden="1"/>
    </xf>
    <xf numFmtId="0" fontId="36" fillId="4" borderId="76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33" xfId="0" applyFont="1" applyBorder="1" applyAlignment="1" applyProtection="1">
      <alignment horizontal="center" vertical="center"/>
      <protection locked="0"/>
    </xf>
    <xf numFmtId="0" fontId="33" fillId="0" borderId="38" xfId="0" applyFont="1" applyBorder="1" applyAlignment="1" applyProtection="1">
      <alignment horizontal="left" vertical="center"/>
      <protection locked="0"/>
    </xf>
    <xf numFmtId="0" fontId="47" fillId="0" borderId="48" xfId="0" applyFont="1" applyBorder="1" applyAlignment="1" applyProtection="1">
      <alignment horizontal="center" vertical="center"/>
      <protection hidden="1"/>
    </xf>
    <xf numFmtId="0" fontId="47" fillId="0" borderId="32" xfId="0" applyFont="1" applyBorder="1" applyAlignment="1" applyProtection="1">
      <alignment horizontal="center" vertical="center"/>
      <protection hidden="1"/>
    </xf>
    <xf numFmtId="0" fontId="47" fillId="0" borderId="55" xfId="0" applyFont="1" applyBorder="1" applyAlignment="1" applyProtection="1">
      <alignment horizontal="center" vertical="center"/>
      <protection hidden="1"/>
    </xf>
    <xf numFmtId="0" fontId="35" fillId="0" borderId="23" xfId="0" applyFont="1" applyBorder="1" applyAlignment="1" applyProtection="1">
      <alignment horizontal="right" vertical="center"/>
      <protection locked="0"/>
    </xf>
    <xf numFmtId="0" fontId="35" fillId="0" borderId="24" xfId="0" applyFont="1" applyBorder="1" applyAlignment="1" applyProtection="1">
      <alignment horizontal="right" vertical="center"/>
      <protection locked="0"/>
    </xf>
    <xf numFmtId="0" fontId="46" fillId="0" borderId="53" xfId="0" applyFont="1" applyBorder="1" applyAlignment="1">
      <alignment horizontal="center" vertical="center"/>
    </xf>
    <xf numFmtId="0" fontId="47" fillId="0" borderId="53" xfId="0" applyFont="1" applyBorder="1" applyAlignment="1" applyProtection="1">
      <alignment horizontal="center" vertical="center"/>
      <protection hidden="1"/>
    </xf>
    <xf numFmtId="0" fontId="47" fillId="0" borderId="54" xfId="0" applyFont="1" applyBorder="1" applyAlignment="1" applyProtection="1">
      <alignment horizontal="center" vertical="center"/>
      <protection hidden="1"/>
    </xf>
    <xf numFmtId="0" fontId="46" fillId="0" borderId="0" xfId="0" applyFont="1" applyAlignment="1">
      <alignment horizontal="center" vertical="center"/>
    </xf>
    <xf numFmtId="0" fontId="47" fillId="0" borderId="0" xfId="0" applyFont="1" applyAlignment="1" applyProtection="1">
      <alignment horizontal="center" vertical="center"/>
      <protection hidden="1"/>
    </xf>
    <xf numFmtId="0" fontId="47" fillId="0" borderId="50" xfId="0" applyFont="1" applyBorder="1" applyAlignment="1" applyProtection="1">
      <alignment horizontal="center" vertical="center"/>
      <protection hidden="1"/>
    </xf>
    <xf numFmtId="0" fontId="33" fillId="0" borderId="24" xfId="0" applyFont="1" applyBorder="1" applyAlignment="1" applyProtection="1">
      <alignment horizontal="left" vertical="center"/>
      <protection locked="0"/>
    </xf>
    <xf numFmtId="0" fontId="33" fillId="0" borderId="77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right" vertical="center"/>
      <protection locked="0"/>
    </xf>
    <xf numFmtId="0" fontId="33" fillId="0" borderId="73" xfId="0" applyFont="1" applyBorder="1" applyAlignment="1" applyProtection="1">
      <alignment horizontal="right" vertical="center"/>
      <protection locked="0"/>
    </xf>
    <xf numFmtId="0" fontId="33" fillId="0" borderId="78" xfId="0" applyFont="1" applyBorder="1" applyAlignment="1" applyProtection="1">
      <alignment horizontal="right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33" fillId="0" borderId="57" xfId="0" applyFont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hidden="1"/>
    </xf>
    <xf numFmtId="0" fontId="33" fillId="0" borderId="82" xfId="0" applyFont="1" applyBorder="1" applyAlignment="1" applyProtection="1">
      <alignment horizontal="center" vertical="center"/>
      <protection hidden="1"/>
    </xf>
    <xf numFmtId="0" fontId="33" fillId="0" borderId="56" xfId="0" applyFont="1" applyBorder="1" applyAlignment="1" applyProtection="1">
      <alignment horizontal="center" vertical="center"/>
      <protection hidden="1"/>
    </xf>
    <xf numFmtId="0" fontId="33" fillId="0" borderId="106" xfId="0" applyFont="1" applyBorder="1" applyAlignment="1" applyProtection="1">
      <alignment horizontal="left" vertical="center"/>
      <protection locked="0"/>
    </xf>
    <xf numFmtId="0" fontId="0" fillId="0" borderId="94" xfId="0" applyBorder="1" applyAlignment="1" applyProtection="1">
      <alignment horizontal="left" vertical="center"/>
      <protection locked="0"/>
    </xf>
    <xf numFmtId="0" fontId="0" fillId="0" borderId="107" xfId="0" applyBorder="1" applyAlignment="1" applyProtection="1">
      <alignment horizontal="left" vertical="center"/>
      <protection locked="0"/>
    </xf>
    <xf numFmtId="0" fontId="33" fillId="0" borderId="101" xfId="0" applyFont="1" applyBorder="1" applyAlignment="1" applyProtection="1">
      <alignment horizontal="left" vertical="center"/>
      <protection locked="0"/>
    </xf>
    <xf numFmtId="0" fontId="0" fillId="0" borderId="102" xfId="0" applyBorder="1" applyAlignment="1" applyProtection="1">
      <alignment horizontal="left" vertical="center"/>
      <protection locked="0"/>
    </xf>
    <xf numFmtId="0" fontId="0" fillId="0" borderId="105" xfId="0" applyBorder="1" applyAlignment="1" applyProtection="1">
      <alignment horizontal="left" vertical="center"/>
      <protection locked="0"/>
    </xf>
    <xf numFmtId="0" fontId="33" fillId="0" borderId="67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9" xfId="0" applyBorder="1" applyAlignment="1" applyProtection="1">
      <alignment horizontal="left" vertical="center"/>
      <protection locked="0"/>
    </xf>
    <xf numFmtId="0" fontId="44" fillId="0" borderId="50" xfId="0" applyFont="1" applyBorder="1" applyAlignment="1" applyProtection="1">
      <alignment horizontal="center" vertical="center" textRotation="90"/>
      <protection locked="0"/>
    </xf>
    <xf numFmtId="0" fontId="33" fillId="0" borderId="81" xfId="0" applyFont="1" applyBorder="1" applyAlignment="1" applyProtection="1">
      <alignment horizontal="center" vertical="center"/>
      <protection locked="0"/>
    </xf>
    <xf numFmtId="0" fontId="33" fillId="0" borderId="36" xfId="0" applyFont="1" applyBorder="1" applyAlignment="1" applyProtection="1">
      <alignment horizontal="right" vertical="center"/>
      <protection locked="0"/>
    </xf>
    <xf numFmtId="0" fontId="33" fillId="0" borderId="77" xfId="0" applyFont="1" applyBorder="1" applyAlignment="1" applyProtection="1">
      <alignment horizontal="right" vertical="center"/>
      <protection locked="0"/>
    </xf>
    <xf numFmtId="0" fontId="33" fillId="0" borderId="37" xfId="0" applyFont="1" applyBorder="1" applyAlignment="1" applyProtection="1">
      <alignment horizontal="right" vertical="center"/>
      <protection locked="0"/>
    </xf>
    <xf numFmtId="0" fontId="35" fillId="0" borderId="32" xfId="0" applyFont="1" applyBorder="1" applyAlignment="1" applyProtection="1">
      <alignment horizontal="right" vertical="center"/>
      <protection locked="0"/>
    </xf>
    <xf numFmtId="0" fontId="31" fillId="0" borderId="53" xfId="0" applyFont="1" applyBorder="1" applyAlignment="1" applyProtection="1">
      <alignment horizontal="center" vertical="center"/>
      <protection hidden="1"/>
    </xf>
    <xf numFmtId="0" fontId="31" fillId="0" borderId="32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0" fontId="31" fillId="0" borderId="32" xfId="0" applyFont="1" applyBorder="1" applyAlignment="1" applyProtection="1">
      <alignment horizontal="right" vertical="center"/>
      <protection locked="0"/>
    </xf>
    <xf numFmtId="0" fontId="0" fillId="0" borderId="77" xfId="0" applyBorder="1" applyAlignment="1" applyProtection="1">
      <alignment horizontal="left" vertical="center"/>
      <protection locked="0"/>
    </xf>
    <xf numFmtId="0" fontId="77" fillId="0" borderId="23" xfId="0" applyFont="1" applyBorder="1" applyAlignment="1" applyProtection="1">
      <alignment horizontal="center" vertical="center"/>
      <protection hidden="1"/>
    </xf>
    <xf numFmtId="0" fontId="77" fillId="0" borderId="24" xfId="0" applyFont="1" applyBorder="1" applyAlignment="1" applyProtection="1">
      <alignment horizontal="center" vertical="center"/>
      <protection hidden="1"/>
    </xf>
    <xf numFmtId="0" fontId="77" fillId="0" borderId="25" xfId="0" applyFont="1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85" fillId="0" borderId="32" xfId="0" applyFont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80" fillId="0" borderId="0" xfId="0" applyFont="1" applyAlignment="1" applyProtection="1">
      <alignment horizontal="center" vertical="center"/>
      <protection locked="0"/>
    </xf>
    <xf numFmtId="0" fontId="81" fillId="0" borderId="0" xfId="0" applyFont="1" applyAlignment="1" applyProtection="1">
      <alignment horizontal="center" vertical="center"/>
      <protection locked="0"/>
    </xf>
    <xf numFmtId="0" fontId="83" fillId="0" borderId="0" xfId="2" applyFont="1" applyAlignment="1" applyProtection="1">
      <alignment horizontal="center" vertical="center"/>
      <protection locked="0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14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CC3300"/>
        </patternFill>
      </fill>
    </dxf>
    <dxf>
      <fill>
        <patternFill>
          <bgColor rgb="FF9900FF"/>
        </patternFill>
      </fill>
    </dxf>
    <dxf>
      <fill>
        <patternFill>
          <bgColor rgb="FFFF990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rgb="FFFFFF99"/>
      </font>
    </dxf>
    <dxf>
      <font>
        <color rgb="FFFFFF9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95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99FF"/>
      <color rgb="FFFFFF99"/>
      <color rgb="FFFF9900"/>
      <color rgb="FF66FF66"/>
      <color rgb="FFFF99FF"/>
      <color rgb="FFCC3300"/>
      <color rgb="FF9900FF"/>
      <color rgb="FF00FF00"/>
      <color rgb="FF0066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Spin" dx="15" fmlaLink="#REF!" max="7" min="1" page="10"/>
</file>

<file path=xl/ctrlProps/ctrlProp15.xml><?xml version="1.0" encoding="utf-8"?>
<formControlPr xmlns="http://schemas.microsoft.com/office/spreadsheetml/2009/9/main" objectType="Spin" dx="15" fmlaLink="#REF!" max="2" min="1" page="10"/>
</file>

<file path=xl/ctrlProps/ctrlProp16.xml><?xml version="1.0" encoding="utf-8"?>
<formControlPr xmlns="http://schemas.microsoft.com/office/spreadsheetml/2009/9/main" objectType="Spin" dx="15" fmlaLink="#REF!" max="6" min="1" page="10"/>
</file>

<file path=xl/ctrlProps/ctrlProp17.xml><?xml version="1.0" encoding="utf-8"?>
<formControlPr xmlns="http://schemas.microsoft.com/office/spreadsheetml/2009/9/main" objectType="Spin" dx="15" fmlaLink="#REF!" max="6" min="1" page="10"/>
</file>

<file path=xl/ctrlProps/ctrlProp18.xml><?xml version="1.0" encoding="utf-8"?>
<formControlPr xmlns="http://schemas.microsoft.com/office/spreadsheetml/2009/9/main" objectType="Spin" dx="15" fmlaLink="Données60!$B$3" max="7" min="1" page="10"/>
</file>

<file path=xl/ctrlProps/ctrlProp19.xml><?xml version="1.0" encoding="utf-8"?>
<formControlPr xmlns="http://schemas.microsoft.com/office/spreadsheetml/2009/9/main" objectType="Spin" dx="15" fmlaLink="Données60!$G$3" max="2" min="1" page="10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Spin" dx="15" fmlaLink="Données60!$P$3" max="6" min="1" page="10"/>
</file>

<file path=xl/ctrlProps/ctrlProp21.xml><?xml version="1.0" encoding="utf-8"?>
<formControlPr xmlns="http://schemas.microsoft.com/office/spreadsheetml/2009/9/main" objectType="Spin" dx="15" fmlaLink="Données60!$Q$3" max="6" min="1" page="10"/>
</file>

<file path=xl/ctrlProps/ctrlProp22.xml><?xml version="1.0" encoding="utf-8"?>
<formControlPr xmlns="http://schemas.microsoft.com/office/spreadsheetml/2009/9/main" objectType="Spin" dx="15" fmlaLink="#REF!" max="16" min="1" page="10" val="2"/>
</file>

<file path=xl/ctrlProps/ctrlProp23.xml><?xml version="1.0" encoding="utf-8"?>
<formControlPr xmlns="http://schemas.microsoft.com/office/spreadsheetml/2009/9/main" objectType="Spin" dx="15" fmlaLink="#REF!" max="6" min="1" page="10"/>
</file>

<file path=xl/ctrlProps/ctrlProp24.xml><?xml version="1.0" encoding="utf-8"?>
<formControlPr xmlns="http://schemas.microsoft.com/office/spreadsheetml/2009/9/main" objectType="Spin" dx="15" fmlaLink="#REF!" max="7" min="1" page="10"/>
</file>

<file path=xl/ctrlProps/ctrlProp25.xml><?xml version="1.0" encoding="utf-8"?>
<formControlPr xmlns="http://schemas.microsoft.com/office/spreadsheetml/2009/9/main" objectType="Spin" dx="15" fmlaLink="#REF!" max="7" min="1" page="10"/>
</file>

<file path=xl/ctrlProps/ctrlProp26.xml><?xml version="1.0" encoding="utf-8"?>
<formControlPr xmlns="http://schemas.microsoft.com/office/spreadsheetml/2009/9/main" objectType="Spin" dx="15" fmlaLink="Données60!$B$3" max="23" min="1" page="10"/>
</file>

<file path=xl/ctrlProps/ctrlProp27.xml><?xml version="1.0" encoding="utf-8"?>
<formControlPr xmlns="http://schemas.microsoft.com/office/spreadsheetml/2009/9/main" objectType="Spin" dx="15" fmlaLink="Données60!$G$3" max="7" min="1" page="10"/>
</file>

<file path=xl/ctrlProps/ctrlProp28.xml><?xml version="1.0" encoding="utf-8"?>
<formControlPr xmlns="http://schemas.microsoft.com/office/spreadsheetml/2009/9/main" objectType="Spin" dx="15" fmlaLink="Données60!$P$3" max="6" min="1" page="10"/>
</file>

<file path=xl/ctrlProps/ctrlProp29.xml><?xml version="1.0" encoding="utf-8"?>
<formControlPr xmlns="http://schemas.microsoft.com/office/spreadsheetml/2009/9/main" objectType="Spin" dx="15" fmlaLink="Données60!$Q$3" max="6" min="1" page="10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Spin" dx="15" fmlaLink="Données60!$B$26" max="42" min="1" page="10"/>
</file>

<file path=xl/ctrlProps/ctrlProp31.xml><?xml version="1.0" encoding="utf-8"?>
<formControlPr xmlns="http://schemas.microsoft.com/office/spreadsheetml/2009/9/main" objectType="Spin" dx="15" fmlaLink="Données60!$I$2" max="2" min="1" page="10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fpjp.org/cnc/gestion-competitions" TargetMode="External"/><Relationship Id="rId13" Type="http://schemas.openxmlformats.org/officeDocument/2006/relationships/hyperlink" Target="#'DIV5 60'!A1"/><Relationship Id="rId3" Type="http://schemas.openxmlformats.org/officeDocument/2006/relationships/hyperlink" Target="#'Calendriers 60'!A1"/><Relationship Id="rId7" Type="http://schemas.openxmlformats.org/officeDocument/2006/relationships/hyperlink" Target="#'DIV1 60'!A1"/><Relationship Id="rId12" Type="http://schemas.openxmlformats.org/officeDocument/2006/relationships/hyperlink" Target="#'DIV6 60'!A1"/><Relationship Id="rId2" Type="http://schemas.openxmlformats.org/officeDocument/2006/relationships/hyperlink" Target="#'Divisions 60'!A1"/><Relationship Id="rId1" Type="http://schemas.openxmlformats.org/officeDocument/2006/relationships/hyperlink" Target="#'Clubs 60'!A1"/><Relationship Id="rId6" Type="http://schemas.openxmlformats.org/officeDocument/2006/relationships/hyperlink" Target="#'Coord 60'!A1"/><Relationship Id="rId11" Type="http://schemas.openxmlformats.org/officeDocument/2006/relationships/hyperlink" Target="#'DIV4 60'!A1"/><Relationship Id="rId5" Type="http://schemas.openxmlformats.org/officeDocument/2006/relationships/hyperlink" Target="#'RI 60'!A1"/><Relationship Id="rId15" Type="http://schemas.openxmlformats.org/officeDocument/2006/relationships/hyperlink" Target="#Recto60!A1"/><Relationship Id="rId10" Type="http://schemas.openxmlformats.org/officeDocument/2006/relationships/hyperlink" Target="#'DIV2 60'!A1"/><Relationship Id="rId4" Type="http://schemas.openxmlformats.org/officeDocument/2006/relationships/hyperlink" Target="#'Classements 60'!A1"/><Relationship Id="rId9" Type="http://schemas.openxmlformats.org/officeDocument/2006/relationships/hyperlink" Target="#'DIV3 60'!A1"/><Relationship Id="rId14" Type="http://schemas.openxmlformats.org/officeDocument/2006/relationships/hyperlink" Target="#List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lea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leau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Tableau!A1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leau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Verso60!A1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hyperlink" Target="#Tablea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Tableau!A1"/><Relationship Id="rId1" Type="http://schemas.openxmlformats.org/officeDocument/2006/relationships/hyperlink" Target="#Recto60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leau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Clubs 60'!A1"/><Relationship Id="rId2" Type="http://schemas.openxmlformats.org/officeDocument/2006/relationships/hyperlink" Target="#Tableau!A1"/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Liste!A1"/><Relationship Id="rId2" Type="http://schemas.openxmlformats.org/officeDocument/2006/relationships/hyperlink" Target="#Tableau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Tableau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Tableau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lea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leau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lea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lea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lea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12</xdr:col>
      <xdr:colOff>900000</xdr:colOff>
      <xdr:row>10</xdr:row>
      <xdr:rowOff>144150</xdr:rowOff>
    </xdr:to>
    <xdr:sp macro="" textlink="">
      <xdr:nvSpPr>
        <xdr:cNvPr id="41" name="Rectangle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7486650" y="2066925"/>
          <a:ext cx="900000" cy="468000"/>
        </a:xfrm>
        <a:prstGeom prst="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Clubs</a:t>
          </a:r>
        </a:p>
      </xdr:txBody>
    </xdr:sp>
    <xdr:clientData/>
  </xdr:twoCellAnchor>
  <xdr:twoCellAnchor>
    <xdr:from>
      <xdr:col>14</xdr:col>
      <xdr:colOff>0</xdr:colOff>
      <xdr:row>8</xdr:row>
      <xdr:rowOff>0</xdr:rowOff>
    </xdr:from>
    <xdr:to>
      <xdr:col>14</xdr:col>
      <xdr:colOff>900000</xdr:colOff>
      <xdr:row>10</xdr:row>
      <xdr:rowOff>144150</xdr:rowOff>
    </xdr:to>
    <xdr:sp macro="" textlink="">
      <xdr:nvSpPr>
        <xdr:cNvPr id="42" name="Rectangle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8648700" y="2066925"/>
          <a:ext cx="900000" cy="468000"/>
        </a:xfrm>
        <a:prstGeom prst="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Divisions</a:t>
          </a:r>
        </a:p>
      </xdr:txBody>
    </xdr:sp>
    <xdr:clientData/>
  </xdr:twoCellAnchor>
  <xdr:twoCellAnchor>
    <xdr:from>
      <xdr:col>16</xdr:col>
      <xdr:colOff>0</xdr:colOff>
      <xdr:row>8</xdr:row>
      <xdr:rowOff>0</xdr:rowOff>
    </xdr:from>
    <xdr:to>
      <xdr:col>16</xdr:col>
      <xdr:colOff>900000</xdr:colOff>
      <xdr:row>10</xdr:row>
      <xdr:rowOff>144150</xdr:rowOff>
    </xdr:to>
    <xdr:sp macro="" textlink="">
      <xdr:nvSpPr>
        <xdr:cNvPr id="43" name="Rectangle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9810750" y="2066925"/>
          <a:ext cx="900000" cy="468000"/>
        </a:xfrm>
        <a:prstGeom prst="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Calendriers</a:t>
          </a:r>
        </a:p>
      </xdr:txBody>
    </xdr:sp>
    <xdr:clientData/>
  </xdr:twoCellAnchor>
  <xdr:twoCellAnchor>
    <xdr:from>
      <xdr:col>13</xdr:col>
      <xdr:colOff>0</xdr:colOff>
      <xdr:row>28</xdr:row>
      <xdr:rowOff>0</xdr:rowOff>
    </xdr:from>
    <xdr:to>
      <xdr:col>16</xdr:col>
      <xdr:colOff>15600</xdr:colOff>
      <xdr:row>31</xdr:row>
      <xdr:rowOff>54225</xdr:rowOff>
    </xdr:to>
    <xdr:sp macro="" textlink="">
      <xdr:nvSpPr>
        <xdr:cNvPr id="50" name="Rectangle à coins arrondis 4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8401050" y="5143500"/>
          <a:ext cx="1425300" cy="540000"/>
        </a:xfrm>
        <a:prstGeom prst="roundRect">
          <a:avLst/>
        </a:prstGeom>
        <a:solidFill>
          <a:srgbClr val="FF00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200" b="1">
              <a:latin typeface="Times New Roman" pitchFamily="18" charset="0"/>
              <a:cs typeface="Times New Roman" pitchFamily="18" charset="0"/>
            </a:rPr>
            <a:t>Classement  CDC-Vétérans </a:t>
          </a:r>
        </a:p>
      </xdr:txBody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900000</xdr:colOff>
      <xdr:row>35</xdr:row>
      <xdr:rowOff>144150</xdr:rowOff>
    </xdr:to>
    <xdr:sp macro="" textlink="">
      <xdr:nvSpPr>
        <xdr:cNvPr id="51" name="Rectangle à coins arrondis 5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9810750" y="5953125"/>
          <a:ext cx="900000" cy="468000"/>
        </a:xfrm>
        <a:prstGeom prst="roundRect">
          <a:avLst/>
        </a:prstGeom>
        <a:solidFill>
          <a:srgbClr val="6699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ysClr val="windowText" lastClr="000000"/>
              </a:solidFill>
            </a:rPr>
            <a:t>Règlement</a:t>
          </a:r>
        </a:p>
        <a:p>
          <a:pPr algn="ctr"/>
          <a:r>
            <a:rPr lang="fr-FR" sz="1100" b="1">
              <a:solidFill>
                <a:sysClr val="windowText" lastClr="000000"/>
              </a:solidFill>
            </a:rPr>
            <a:t>Intérieur</a:t>
          </a:r>
        </a:p>
      </xdr:txBody>
    </xdr:sp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900000</xdr:colOff>
      <xdr:row>35</xdr:row>
      <xdr:rowOff>144150</xdr:rowOff>
    </xdr:to>
    <xdr:sp macro="" textlink="">
      <xdr:nvSpPr>
        <xdr:cNvPr id="46" name="Rectangle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8601075" y="5600700"/>
          <a:ext cx="900000" cy="468000"/>
        </a:xfrm>
        <a:prstGeom prst="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Contacts</a:t>
          </a:r>
        </a:p>
        <a:p>
          <a:pPr algn="ctr"/>
          <a:r>
            <a:rPr lang="fr-FR" sz="1100" b="1">
              <a:solidFill>
                <a:schemeClr val="bg1"/>
              </a:solidFill>
            </a:rPr>
            <a:t>Clubs</a:t>
          </a:r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13</xdr:col>
      <xdr:colOff>5625</xdr:colOff>
      <xdr:row>16</xdr:row>
      <xdr:rowOff>72300</xdr:rowOff>
    </xdr:to>
    <xdr:sp macro="" textlink="">
      <xdr:nvSpPr>
        <xdr:cNvPr id="57" name="Ellipse 5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/>
        </xdr:cNvSpPr>
      </xdr:nvSpPr>
      <xdr:spPr bwMode="auto">
        <a:xfrm>
          <a:off x="5772150" y="2524125"/>
          <a:ext cx="720000" cy="720000"/>
        </a:xfrm>
        <a:prstGeom prst="ellipse">
          <a:avLst/>
        </a:prstGeom>
        <a:solidFill>
          <a:srgbClr val="FF0000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DIV 1</a:t>
          </a:r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13</xdr:col>
      <xdr:colOff>4650</xdr:colOff>
      <xdr:row>35</xdr:row>
      <xdr:rowOff>144150</xdr:rowOff>
    </xdr:to>
    <xdr:sp macro="" textlink="">
      <xdr:nvSpPr>
        <xdr:cNvPr id="72" name="Rectangle à coins arrondis 7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5772150" y="5924550"/>
          <a:ext cx="719025" cy="468000"/>
        </a:xfrm>
        <a:prstGeom prst="roundRect">
          <a:avLst/>
        </a:prstGeom>
        <a:solidFill>
          <a:srgbClr val="6699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ysClr val="windowText" lastClr="000000"/>
              </a:solidFill>
            </a:rPr>
            <a:t>Réglement</a:t>
          </a:r>
        </a:p>
        <a:p>
          <a:pPr algn="ctr"/>
          <a:r>
            <a:rPr lang="fr-FR" sz="1100" b="1">
              <a:solidFill>
                <a:sysClr val="windowText" lastClr="000000"/>
              </a:solidFill>
            </a:rPr>
            <a:t>FFPJP</a:t>
          </a:r>
        </a:p>
      </xdr:txBody>
    </xdr:sp>
    <xdr:clientData/>
  </xdr:twoCellAnchor>
  <xdr:twoCellAnchor>
    <xdr:from>
      <xdr:col>16</xdr:col>
      <xdr:colOff>0</xdr:colOff>
      <xdr:row>12</xdr:row>
      <xdr:rowOff>0</xdr:rowOff>
    </xdr:from>
    <xdr:to>
      <xdr:col>17</xdr:col>
      <xdr:colOff>5625</xdr:colOff>
      <xdr:row>16</xdr:row>
      <xdr:rowOff>72300</xdr:rowOff>
    </xdr:to>
    <xdr:sp macro="" textlink="">
      <xdr:nvSpPr>
        <xdr:cNvPr id="77" name="Ellipse 7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/>
        </xdr:cNvSpPr>
      </xdr:nvSpPr>
      <xdr:spPr bwMode="auto">
        <a:xfrm>
          <a:off x="7548563" y="2571750"/>
          <a:ext cx="720000" cy="739050"/>
        </a:xfrm>
        <a:prstGeom prst="ellipse">
          <a:avLst/>
        </a:prstGeom>
        <a:solidFill>
          <a:srgbClr val="66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DIV 3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15</xdr:col>
      <xdr:colOff>5625</xdr:colOff>
      <xdr:row>16</xdr:row>
      <xdr:rowOff>72300</xdr:rowOff>
    </xdr:to>
    <xdr:sp macro="" textlink="">
      <xdr:nvSpPr>
        <xdr:cNvPr id="49" name="Ellipse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/>
        </xdr:cNvSpPr>
      </xdr:nvSpPr>
      <xdr:spPr bwMode="auto">
        <a:xfrm>
          <a:off x="6655594" y="2571750"/>
          <a:ext cx="720000" cy="739050"/>
        </a:xfrm>
        <a:prstGeom prst="ellipse">
          <a:avLst/>
        </a:prstGeom>
        <a:solidFill>
          <a:srgbClr val="66FF33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DIV 2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5625</xdr:colOff>
      <xdr:row>21</xdr:row>
      <xdr:rowOff>72300</xdr:rowOff>
    </xdr:to>
    <xdr:sp macro="" textlink="">
      <xdr:nvSpPr>
        <xdr:cNvPr id="71" name="Ellipse 7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/>
        </xdr:cNvSpPr>
      </xdr:nvSpPr>
      <xdr:spPr bwMode="auto">
        <a:xfrm>
          <a:off x="5762625" y="3405188"/>
          <a:ext cx="720000" cy="739050"/>
        </a:xfrm>
        <a:prstGeom prst="ellipse">
          <a:avLst/>
        </a:prstGeom>
        <a:solidFill>
          <a:srgbClr val="FF9900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DIV 4</a:t>
          </a:r>
          <a:r>
            <a:rPr lang="fr-FR" sz="1400" b="1" baseline="0">
              <a:latin typeface="Times New Roman" pitchFamily="18" charset="0"/>
              <a:cs typeface="Times New Roman" pitchFamily="18" charset="0"/>
            </a:rPr>
            <a:t> </a:t>
          </a:r>
          <a:endParaRPr lang="fr-FR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16</xdr:col>
      <xdr:colOff>3175</xdr:colOff>
      <xdr:row>17</xdr:row>
      <xdr:rowOff>0</xdr:rowOff>
    </xdr:from>
    <xdr:to>
      <xdr:col>17</xdr:col>
      <xdr:colOff>8800</xdr:colOff>
      <xdr:row>21</xdr:row>
      <xdr:rowOff>72300</xdr:rowOff>
    </xdr:to>
    <xdr:sp macro="" textlink="">
      <xdr:nvSpPr>
        <xdr:cNvPr id="14" name="Ellipse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7551738" y="3405188"/>
          <a:ext cx="720000" cy="739050"/>
        </a:xfrm>
        <a:prstGeom prst="ellipse">
          <a:avLst/>
        </a:prstGeom>
        <a:solidFill>
          <a:srgbClr val="CC3300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DIV 6</a:t>
          </a:r>
        </a:p>
      </xdr:txBody>
    </xdr:sp>
    <xdr:clientData/>
  </xdr:twoCellAnchor>
  <xdr:twoCellAnchor>
    <xdr:from>
      <xdr:col>14</xdr:col>
      <xdr:colOff>0</xdr:colOff>
      <xdr:row>17</xdr:row>
      <xdr:rowOff>0</xdr:rowOff>
    </xdr:from>
    <xdr:to>
      <xdr:col>15</xdr:col>
      <xdr:colOff>5625</xdr:colOff>
      <xdr:row>21</xdr:row>
      <xdr:rowOff>72300</xdr:rowOff>
    </xdr:to>
    <xdr:sp macro="" textlink="">
      <xdr:nvSpPr>
        <xdr:cNvPr id="15" name="Ellipse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6655594" y="3405188"/>
          <a:ext cx="720000" cy="739050"/>
        </a:xfrm>
        <a:prstGeom prst="ellipse">
          <a:avLst/>
        </a:prstGeom>
        <a:solidFill>
          <a:srgbClr val="9900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DIV 5</a:t>
          </a:r>
        </a:p>
      </xdr:txBody>
    </xdr:sp>
    <xdr:clientData/>
  </xdr:twoCellAnchor>
  <xdr:twoCellAnchor>
    <xdr:from>
      <xdr:col>16</xdr:col>
      <xdr:colOff>0</xdr:colOff>
      <xdr:row>23</xdr:row>
      <xdr:rowOff>0</xdr:rowOff>
    </xdr:from>
    <xdr:to>
      <xdr:col>17</xdr:col>
      <xdr:colOff>4650</xdr:colOff>
      <xdr:row>26</xdr:row>
      <xdr:rowOff>90226</xdr:rowOff>
    </xdr:to>
    <xdr:sp macro="" textlink="">
      <xdr:nvSpPr>
        <xdr:cNvPr id="16" name="Rectangle à coins arrondis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548563" y="4405313"/>
          <a:ext cx="719025" cy="590288"/>
        </a:xfrm>
        <a:prstGeom prst="roundRect">
          <a:avLst/>
        </a:prstGeom>
        <a:solidFill>
          <a:srgbClr val="3399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Liste</a:t>
          </a:r>
        </a:p>
        <a:p>
          <a:pPr algn="ctr"/>
          <a:r>
            <a:rPr lang="fr-FR" sz="1100" b="1">
              <a:solidFill>
                <a:schemeClr val="bg1"/>
              </a:solidFill>
            </a:rPr>
            <a:t>Joueurs</a:t>
          </a:r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13</xdr:col>
      <xdr:colOff>4650</xdr:colOff>
      <xdr:row>26</xdr:row>
      <xdr:rowOff>90225</xdr:rowOff>
    </xdr:to>
    <xdr:sp macro="" textlink="">
      <xdr:nvSpPr>
        <xdr:cNvPr id="17" name="Rectangle à coins arrondis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62625" y="4405313"/>
          <a:ext cx="719025" cy="590287"/>
        </a:xfrm>
        <a:prstGeom prst="roundRect">
          <a:avLst/>
        </a:prstGeom>
        <a:solidFill>
          <a:srgbClr val="0066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Feuille Match CDC</a:t>
          </a:r>
          <a:r>
            <a:rPr lang="fr-FR" sz="1100" b="1" baseline="0">
              <a:solidFill>
                <a:schemeClr val="bg1"/>
              </a:solidFill>
            </a:rPr>
            <a:t> Vétérans</a:t>
          </a:r>
          <a:endParaRPr lang="fr-FR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0</xdr:colOff>
      <xdr:row>3</xdr:row>
      <xdr:rowOff>8700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7591425" y="34290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11</xdr:row>
          <xdr:rowOff>0</xdr:rowOff>
        </xdr:from>
        <xdr:to>
          <xdr:col>13</xdr:col>
          <xdr:colOff>66675</xdr:colOff>
          <xdr:row>12</xdr:row>
          <xdr:rowOff>152400</xdr:rowOff>
        </xdr:to>
        <xdr:sp macro="" textlink="">
          <xdr:nvSpPr>
            <xdr:cNvPr id="167937" name="Button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09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fr-FR" sz="1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RAZ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0</xdr:colOff>
      <xdr:row>3</xdr:row>
      <xdr:rowOff>8700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7591425" y="34290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11</xdr:row>
          <xdr:rowOff>0</xdr:rowOff>
        </xdr:from>
        <xdr:to>
          <xdr:col>13</xdr:col>
          <xdr:colOff>66675</xdr:colOff>
          <xdr:row>12</xdr:row>
          <xdr:rowOff>152400</xdr:rowOff>
        </xdr:to>
        <xdr:sp macro="" textlink="">
          <xdr:nvSpPr>
            <xdr:cNvPr id="168961" name="Button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0A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fr-FR" sz="1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RAZ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178598</xdr:colOff>
      <xdr:row>1</xdr:row>
      <xdr:rowOff>104775</xdr:rowOff>
    </xdr:from>
    <xdr:to>
      <xdr:col>59</xdr:col>
      <xdr:colOff>337598</xdr:colOff>
      <xdr:row>6</xdr:row>
      <xdr:rowOff>11831</xdr:rowOff>
    </xdr:to>
    <xdr:pic>
      <xdr:nvPicPr>
        <xdr:cNvPr id="49724" name="Image 16">
          <a:extLst>
            <a:ext uri="{FF2B5EF4-FFF2-40B4-BE49-F238E27FC236}">
              <a16:creationId xmlns:a16="http://schemas.microsoft.com/office/drawing/2014/main" id="{00000000-0008-0000-0B00-00003CC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26911" y="378619"/>
          <a:ext cx="540000" cy="7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2</xdr:row>
      <xdr:rowOff>0</xdr:rowOff>
    </xdr:from>
    <xdr:to>
      <xdr:col>63</xdr:col>
      <xdr:colOff>0</xdr:colOff>
      <xdr:row>4</xdr:row>
      <xdr:rowOff>123000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 bwMode="auto">
        <a:xfrm>
          <a:off x="7834313" y="392906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304556</xdr:colOff>
      <xdr:row>5</xdr:row>
      <xdr:rowOff>112781</xdr:rowOff>
    </xdr:to>
    <xdr:pic>
      <xdr:nvPicPr>
        <xdr:cNvPr id="7" name="Image 6" descr="FFPJP_LOGO QUADRI.jp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92906"/>
          <a:ext cx="614119" cy="72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190500</xdr:colOff>
          <xdr:row>12</xdr:row>
          <xdr:rowOff>171450</xdr:rowOff>
        </xdr:from>
        <xdr:to>
          <xdr:col>61</xdr:col>
          <xdr:colOff>257175</xdr:colOff>
          <xdr:row>15</xdr:row>
          <xdr:rowOff>38100</xdr:rowOff>
        </xdr:to>
        <xdr:sp macro="" textlink="">
          <xdr:nvSpPr>
            <xdr:cNvPr id="49155" name="Button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B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fr-FR" sz="2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190500</xdr:colOff>
          <xdr:row>22</xdr:row>
          <xdr:rowOff>171450</xdr:rowOff>
        </xdr:from>
        <xdr:to>
          <xdr:col>61</xdr:col>
          <xdr:colOff>257175</xdr:colOff>
          <xdr:row>25</xdr:row>
          <xdr:rowOff>0</xdr:rowOff>
        </xdr:to>
        <xdr:sp macro="" textlink="">
          <xdr:nvSpPr>
            <xdr:cNvPr id="49156" name="Button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B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fr-FR" sz="2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190500</xdr:colOff>
          <xdr:row>33</xdr:row>
          <xdr:rowOff>0</xdr:rowOff>
        </xdr:from>
        <xdr:to>
          <xdr:col>61</xdr:col>
          <xdr:colOff>257175</xdr:colOff>
          <xdr:row>35</xdr:row>
          <xdr:rowOff>19050</xdr:rowOff>
        </xdr:to>
        <xdr:sp macro="" textlink="">
          <xdr:nvSpPr>
            <xdr:cNvPr id="49157" name="Button 5" hidden="1">
              <a:extLst>
                <a:ext uri="{63B3BB69-23CF-44E3-9099-C40C66FF867C}">
                  <a14:compatExt spid="_x0000_s49157"/>
                </a:ext>
                <a:ext uri="{FF2B5EF4-FFF2-40B4-BE49-F238E27FC236}">
                  <a16:creationId xmlns:a16="http://schemas.microsoft.com/office/drawing/2014/main" id="{00000000-0008-0000-0B00-00000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fr-FR" sz="2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190500</xdr:colOff>
          <xdr:row>41</xdr:row>
          <xdr:rowOff>190500</xdr:rowOff>
        </xdr:from>
        <xdr:to>
          <xdr:col>61</xdr:col>
          <xdr:colOff>257175</xdr:colOff>
          <xdr:row>44</xdr:row>
          <xdr:rowOff>9525</xdr:rowOff>
        </xdr:to>
        <xdr:sp macro="" textlink="">
          <xdr:nvSpPr>
            <xdr:cNvPr id="49158" name="Button 6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0B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fr-FR" sz="2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190500</xdr:colOff>
          <xdr:row>53</xdr:row>
          <xdr:rowOff>0</xdr:rowOff>
        </xdr:from>
        <xdr:to>
          <xdr:col>61</xdr:col>
          <xdr:colOff>257175</xdr:colOff>
          <xdr:row>55</xdr:row>
          <xdr:rowOff>19050</xdr:rowOff>
        </xdr:to>
        <xdr:sp macro="" textlink="">
          <xdr:nvSpPr>
            <xdr:cNvPr id="49159" name="Button 7" hidden="1">
              <a:extLst>
                <a:ext uri="{63B3BB69-23CF-44E3-9099-C40C66FF867C}">
                  <a14:compatExt spid="_x0000_s49159"/>
                </a:ext>
                <a:ext uri="{FF2B5EF4-FFF2-40B4-BE49-F238E27FC236}">
                  <a16:creationId xmlns:a16="http://schemas.microsoft.com/office/drawing/2014/main" id="{00000000-0008-0000-0B00-00000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fr-FR" sz="2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190500</xdr:colOff>
          <xdr:row>63</xdr:row>
          <xdr:rowOff>0</xdr:rowOff>
        </xdr:from>
        <xdr:to>
          <xdr:col>61</xdr:col>
          <xdr:colOff>257175</xdr:colOff>
          <xdr:row>65</xdr:row>
          <xdr:rowOff>19050</xdr:rowOff>
        </xdr:to>
        <xdr:sp macro="" textlink="">
          <xdr:nvSpPr>
            <xdr:cNvPr id="49160" name="Button 8" hidden="1">
              <a:extLst>
                <a:ext uri="{63B3BB69-23CF-44E3-9099-C40C66FF867C}">
                  <a14:compatExt spid="_x0000_s49160"/>
                </a:ext>
                <a:ext uri="{FF2B5EF4-FFF2-40B4-BE49-F238E27FC236}">
                  <a16:creationId xmlns:a16="http://schemas.microsoft.com/office/drawing/2014/main" id="{00000000-0008-0000-0B00-00000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fr-FR" sz="2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11</xdr:col>
      <xdr:colOff>0</xdr:colOff>
      <xdr:row>3</xdr:row>
      <xdr:rowOff>142050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7305675" y="238125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76200</xdr:rowOff>
    </xdr:from>
    <xdr:to>
      <xdr:col>20</xdr:col>
      <xdr:colOff>95250</xdr:colOff>
      <xdr:row>6</xdr:row>
      <xdr:rowOff>66675</xdr:rowOff>
    </xdr:to>
    <xdr:pic>
      <xdr:nvPicPr>
        <xdr:cNvPr id="80207" name="Objet 14">
          <a:extLst>
            <a:ext uri="{FF2B5EF4-FFF2-40B4-BE49-F238E27FC236}">
              <a16:creationId xmlns:a16="http://schemas.microsoft.com/office/drawing/2014/main" id="{00000000-0008-0000-0D00-00004F3901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 t="-15877" r="-66" b="-14774"/>
        <a:stretch>
          <a:fillRect/>
        </a:stretch>
      </xdr:blipFill>
      <xdr:spPr bwMode="auto">
        <a:xfrm>
          <a:off x="847725" y="457200"/>
          <a:ext cx="28670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9526</xdr:colOff>
      <xdr:row>5</xdr:row>
      <xdr:rowOff>28575</xdr:rowOff>
    </xdr:from>
    <xdr:to>
      <xdr:col>33</xdr:col>
      <xdr:colOff>161926</xdr:colOff>
      <xdr:row>8</xdr:row>
      <xdr:rowOff>114300</xdr:rowOff>
    </xdr:to>
    <xdr:sp macro="" textlink="">
      <xdr:nvSpPr>
        <xdr:cNvPr id="16" name="WordArt 293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1" y="981075"/>
          <a:ext cx="5943600" cy="9048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kern="10" spc="0">
              <a:ln w="9525">
                <a:noFill/>
                <a:round/>
                <a:headEnd/>
                <a:tailEnd/>
              </a:ln>
              <a:solidFill>
                <a:srgbClr val="0070C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Championnat</a:t>
          </a:r>
          <a:r>
            <a:rPr lang="fr-FR" sz="3600" kern="10" spc="0" baseline="0">
              <a:ln w="9525">
                <a:noFill/>
                <a:round/>
                <a:headEnd/>
                <a:tailEnd/>
              </a:ln>
              <a:solidFill>
                <a:srgbClr val="0070C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 CDC</a:t>
          </a:r>
          <a:endParaRPr lang="fr-FR" sz="3600" kern="10" spc="0">
            <a:ln w="9525">
              <a:noFill/>
              <a:round/>
              <a:headEnd/>
              <a:tailEnd/>
            </a:ln>
            <a:solidFill>
              <a:srgbClr val="0070C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Impact"/>
          </a:endParaRPr>
        </a:p>
        <a:p>
          <a:pPr algn="ctr" rtl="0"/>
          <a:r>
            <a:rPr lang="fr-FR" sz="3600" kern="10" spc="0">
              <a:ln w="9525">
                <a:noFill/>
                <a:round/>
                <a:headEnd/>
                <a:tailEnd/>
              </a:ln>
              <a:solidFill>
                <a:srgbClr val="0070C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par Equipes de Clubs</a:t>
          </a:r>
        </a:p>
        <a:p>
          <a:pPr algn="ctr" rtl="0"/>
          <a:r>
            <a:rPr lang="fr-FR" sz="3600" kern="10" spc="0">
              <a:ln w="9525">
                <a:noFill/>
                <a:round/>
                <a:headEnd/>
                <a:tailEnd/>
              </a:ln>
              <a:solidFill>
                <a:srgbClr val="0070C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Vétérans</a:t>
          </a:r>
        </a:p>
      </xdr:txBody>
    </xdr:sp>
    <xdr:clientData/>
  </xdr:twoCellAnchor>
  <xdr:twoCellAnchor>
    <xdr:from>
      <xdr:col>5</xdr:col>
      <xdr:colOff>133350</xdr:colOff>
      <xdr:row>0</xdr:row>
      <xdr:rowOff>0</xdr:rowOff>
    </xdr:from>
    <xdr:to>
      <xdr:col>29</xdr:col>
      <xdr:colOff>19050</xdr:colOff>
      <xdr:row>4</xdr:row>
      <xdr:rowOff>28575</xdr:rowOff>
    </xdr:to>
    <xdr:pic>
      <xdr:nvPicPr>
        <xdr:cNvPr id="80209" name="Image 15">
          <a:extLst>
            <a:ext uri="{FF2B5EF4-FFF2-40B4-BE49-F238E27FC236}">
              <a16:creationId xmlns:a16="http://schemas.microsoft.com/office/drawing/2014/main" id="{00000000-0008-0000-0D00-0000513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8225" y="0"/>
          <a:ext cx="4229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38100</xdr:colOff>
      <xdr:row>15</xdr:row>
      <xdr:rowOff>171450</xdr:rowOff>
    </xdr:from>
    <xdr:to>
      <xdr:col>35</xdr:col>
      <xdr:colOff>130615</xdr:colOff>
      <xdr:row>17</xdr:row>
      <xdr:rowOff>143625</xdr:rowOff>
    </xdr:to>
    <xdr:sp macro="" textlink="">
      <xdr:nvSpPr>
        <xdr:cNvPr id="18" name="Flèche courbée vers la droite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/>
        </xdr:cNvSpPr>
      </xdr:nvSpPr>
      <xdr:spPr>
        <a:xfrm rot="5400000">
          <a:off x="6113308" y="2992592"/>
          <a:ext cx="248400" cy="454465"/>
        </a:xfrm>
        <a:prstGeom prst="curvedRightArrow">
          <a:avLst/>
        </a:prstGeom>
        <a:solidFill>
          <a:srgbClr val="99FF33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 fPrintsWithSheet="0"/>
  </xdr:twoCellAnchor>
  <xdr:twoCellAnchor>
    <xdr:from>
      <xdr:col>33</xdr:col>
      <xdr:colOff>38100</xdr:colOff>
      <xdr:row>12</xdr:row>
      <xdr:rowOff>0</xdr:rowOff>
    </xdr:from>
    <xdr:to>
      <xdr:col>35</xdr:col>
      <xdr:colOff>130615</xdr:colOff>
      <xdr:row>14</xdr:row>
      <xdr:rowOff>10275</xdr:rowOff>
    </xdr:to>
    <xdr:sp macro="" textlink="">
      <xdr:nvSpPr>
        <xdr:cNvPr id="19" name="Flèche courbée vers la droite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/>
        </xdr:cNvSpPr>
      </xdr:nvSpPr>
      <xdr:spPr>
        <a:xfrm rot="5400000">
          <a:off x="6113308" y="2392517"/>
          <a:ext cx="248400" cy="454465"/>
        </a:xfrm>
        <a:prstGeom prst="curvedRightArrow">
          <a:avLst/>
        </a:prstGeom>
        <a:solidFill>
          <a:srgbClr val="00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 fPrintsWithSheet="0"/>
  </xdr:twoCellAnchor>
  <xdr:twoCellAnchor>
    <xdr:from>
      <xdr:col>33</xdr:col>
      <xdr:colOff>47625</xdr:colOff>
      <xdr:row>22</xdr:row>
      <xdr:rowOff>0</xdr:rowOff>
    </xdr:from>
    <xdr:to>
      <xdr:col>35</xdr:col>
      <xdr:colOff>140140</xdr:colOff>
      <xdr:row>24</xdr:row>
      <xdr:rowOff>10275</xdr:rowOff>
    </xdr:to>
    <xdr:sp macro="" textlink="">
      <xdr:nvSpPr>
        <xdr:cNvPr id="20" name="Flèche courbée vers la droite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/>
        </xdr:cNvSpPr>
      </xdr:nvSpPr>
      <xdr:spPr>
        <a:xfrm rot="5400000">
          <a:off x="6122833" y="3802217"/>
          <a:ext cx="248400" cy="454465"/>
        </a:xfrm>
        <a:prstGeom prst="curvedRightArrow">
          <a:avLst/>
        </a:prstGeom>
        <a:solidFill>
          <a:srgbClr val="FF00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 fPrintsWithSheet="0"/>
  </xdr:twoCellAnchor>
  <xdr:twoCellAnchor>
    <xdr:from>
      <xdr:col>14</xdr:col>
      <xdr:colOff>104775</xdr:colOff>
      <xdr:row>22</xdr:row>
      <xdr:rowOff>0</xdr:rowOff>
    </xdr:from>
    <xdr:to>
      <xdr:col>17</xdr:col>
      <xdr:colOff>16315</xdr:colOff>
      <xdr:row>24</xdr:row>
      <xdr:rowOff>10275</xdr:rowOff>
    </xdr:to>
    <xdr:sp macro="" textlink="">
      <xdr:nvSpPr>
        <xdr:cNvPr id="21" name="Flèche courbée vers la droite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/>
        </xdr:cNvSpPr>
      </xdr:nvSpPr>
      <xdr:spPr>
        <a:xfrm rot="5400000">
          <a:off x="2741458" y="3802217"/>
          <a:ext cx="248400" cy="454465"/>
        </a:xfrm>
        <a:prstGeom prst="curvedRightArrow">
          <a:avLst/>
        </a:prstGeom>
        <a:solidFill>
          <a:srgbClr val="FFFF00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 fPrintsWithSheet="0"/>
  </xdr:twoCellAnchor>
  <xdr:twoCellAnchor>
    <xdr:from>
      <xdr:col>36</xdr:col>
      <xdr:colOff>12700</xdr:colOff>
      <xdr:row>1</xdr:row>
      <xdr:rowOff>0</xdr:rowOff>
    </xdr:from>
    <xdr:to>
      <xdr:col>36</xdr:col>
      <xdr:colOff>749300</xdr:colOff>
      <xdr:row>3</xdr:row>
      <xdr:rowOff>101600</xdr:rowOff>
    </xdr:to>
    <xdr:sp macro="" textlink="">
      <xdr:nvSpPr>
        <xdr:cNvPr id="26" name="Rectangle 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/>
      </xdr:nvSpPr>
      <xdr:spPr>
        <a:xfrm>
          <a:off x="7108825" y="190500"/>
          <a:ext cx="736600" cy="482600"/>
        </a:xfrm>
        <a:prstGeom prst="rect">
          <a:avLst/>
        </a:prstGeom>
        <a:solidFill>
          <a:srgbClr val="99FF33"/>
        </a:solidFill>
        <a:ln>
          <a:solidFill>
            <a:srgbClr val="99FF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Verso</a:t>
          </a:r>
        </a:p>
      </xdr:txBody>
    </xdr:sp>
    <xdr:clientData/>
  </xdr:twoCellAnchor>
  <xdr:twoCellAnchor>
    <xdr:from>
      <xdr:col>39</xdr:col>
      <xdr:colOff>0</xdr:colOff>
      <xdr:row>1</xdr:row>
      <xdr:rowOff>0</xdr:rowOff>
    </xdr:from>
    <xdr:to>
      <xdr:col>40</xdr:col>
      <xdr:colOff>0</xdr:colOff>
      <xdr:row>3</xdr:row>
      <xdr:rowOff>132525</xdr:rowOff>
    </xdr:to>
    <xdr:sp macro="" textlink="">
      <xdr:nvSpPr>
        <xdr:cNvPr id="27" name="Rectangle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/>
      </xdr:nvSpPr>
      <xdr:spPr bwMode="auto">
        <a:xfrm>
          <a:off x="9382125" y="190500"/>
          <a:ext cx="762000" cy="513525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33</xdr:col>
      <xdr:colOff>161925</xdr:colOff>
      <xdr:row>4</xdr:row>
      <xdr:rowOff>114300</xdr:rowOff>
    </xdr:to>
    <xdr:pic>
      <xdr:nvPicPr>
        <xdr:cNvPr id="80219" name="Image 14" descr="CDC-logo RVB.jpg">
          <a:extLst>
            <a:ext uri="{FF2B5EF4-FFF2-40B4-BE49-F238E27FC236}">
              <a16:creationId xmlns:a16="http://schemas.microsoft.com/office/drawing/2014/main" id="{00000000-0008-0000-0D00-00005B3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248275" y="0"/>
          <a:ext cx="8858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</xdr:colOff>
      <xdr:row>0</xdr:row>
      <xdr:rowOff>0</xdr:rowOff>
    </xdr:from>
    <xdr:to>
      <xdr:col>4</xdr:col>
      <xdr:colOff>160556</xdr:colOff>
      <xdr:row>4</xdr:row>
      <xdr:rowOff>112800</xdr:rowOff>
    </xdr:to>
    <xdr:pic>
      <xdr:nvPicPr>
        <xdr:cNvPr id="15" name="Image 14" descr="Coq France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1" y="0"/>
          <a:ext cx="874800" cy="874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0</xdr:row>
          <xdr:rowOff>0</xdr:rowOff>
        </xdr:from>
        <xdr:to>
          <xdr:col>35</xdr:col>
          <xdr:colOff>400050</xdr:colOff>
          <xdr:row>0</xdr:row>
          <xdr:rowOff>0</xdr:rowOff>
        </xdr:to>
        <xdr:sp macro="" textlink="">
          <xdr:nvSpPr>
            <xdr:cNvPr id="51201" name="Spinner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D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0</xdr:row>
          <xdr:rowOff>0</xdr:rowOff>
        </xdr:from>
        <xdr:to>
          <xdr:col>35</xdr:col>
          <xdr:colOff>400050</xdr:colOff>
          <xdr:row>0</xdr:row>
          <xdr:rowOff>0</xdr:rowOff>
        </xdr:to>
        <xdr:sp macro="" textlink="">
          <xdr:nvSpPr>
            <xdr:cNvPr id="51202" name="Spinner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D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0</xdr:row>
          <xdr:rowOff>0</xdr:rowOff>
        </xdr:from>
        <xdr:to>
          <xdr:col>17</xdr:col>
          <xdr:colOff>171450</xdr:colOff>
          <xdr:row>0</xdr:row>
          <xdr:rowOff>0</xdr:rowOff>
        </xdr:to>
        <xdr:sp macro="" textlink="">
          <xdr:nvSpPr>
            <xdr:cNvPr id="51203" name="Spinner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D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0</xdr:row>
          <xdr:rowOff>0</xdr:rowOff>
        </xdr:from>
        <xdr:to>
          <xdr:col>35</xdr:col>
          <xdr:colOff>400050</xdr:colOff>
          <xdr:row>0</xdr:row>
          <xdr:rowOff>0</xdr:rowOff>
        </xdr:to>
        <xdr:sp macro="" textlink="">
          <xdr:nvSpPr>
            <xdr:cNvPr id="51204" name="Spinner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0D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0</xdr:row>
          <xdr:rowOff>0</xdr:rowOff>
        </xdr:from>
        <xdr:to>
          <xdr:col>35</xdr:col>
          <xdr:colOff>400050</xdr:colOff>
          <xdr:row>0</xdr:row>
          <xdr:rowOff>0</xdr:rowOff>
        </xdr:to>
        <xdr:sp macro="" textlink="">
          <xdr:nvSpPr>
            <xdr:cNvPr id="51205" name="Spinner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0D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0</xdr:row>
          <xdr:rowOff>0</xdr:rowOff>
        </xdr:from>
        <xdr:to>
          <xdr:col>35</xdr:col>
          <xdr:colOff>400050</xdr:colOff>
          <xdr:row>0</xdr:row>
          <xdr:rowOff>0</xdr:rowOff>
        </xdr:to>
        <xdr:sp macro="" textlink="">
          <xdr:nvSpPr>
            <xdr:cNvPr id="51206" name="Spinner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0D00-00000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0</xdr:row>
          <xdr:rowOff>0</xdr:rowOff>
        </xdr:from>
        <xdr:to>
          <xdr:col>17</xdr:col>
          <xdr:colOff>171450</xdr:colOff>
          <xdr:row>0</xdr:row>
          <xdr:rowOff>0</xdr:rowOff>
        </xdr:to>
        <xdr:sp macro="" textlink="">
          <xdr:nvSpPr>
            <xdr:cNvPr id="51207" name="Spinner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0D00-00000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0</xdr:row>
          <xdr:rowOff>0</xdr:rowOff>
        </xdr:from>
        <xdr:to>
          <xdr:col>35</xdr:col>
          <xdr:colOff>400050</xdr:colOff>
          <xdr:row>0</xdr:row>
          <xdr:rowOff>0</xdr:rowOff>
        </xdr:to>
        <xdr:sp macro="" textlink="">
          <xdr:nvSpPr>
            <xdr:cNvPr id="51208" name="Spinner 8" hidden="1">
              <a:extLst>
                <a:ext uri="{63B3BB69-23CF-44E3-9099-C40C66FF867C}">
                  <a14:compatExt spid="_x0000_s51208"/>
                </a:ext>
                <a:ext uri="{FF2B5EF4-FFF2-40B4-BE49-F238E27FC236}">
                  <a16:creationId xmlns:a16="http://schemas.microsoft.com/office/drawing/2014/main" id="{00000000-0008-0000-0D00-00000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0</xdr:row>
          <xdr:rowOff>0</xdr:rowOff>
        </xdr:from>
        <xdr:to>
          <xdr:col>35</xdr:col>
          <xdr:colOff>400050</xdr:colOff>
          <xdr:row>0</xdr:row>
          <xdr:rowOff>0</xdr:rowOff>
        </xdr:to>
        <xdr:sp macro="" textlink="">
          <xdr:nvSpPr>
            <xdr:cNvPr id="51209" name="Spinner 9" hidden="1">
              <a:extLst>
                <a:ext uri="{63B3BB69-23CF-44E3-9099-C40C66FF867C}">
                  <a14:compatExt spid="_x0000_s51209"/>
                </a:ext>
                <a:ext uri="{FF2B5EF4-FFF2-40B4-BE49-F238E27FC236}">
                  <a16:creationId xmlns:a16="http://schemas.microsoft.com/office/drawing/2014/main" id="{00000000-0008-0000-0D00-00000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0</xdr:row>
          <xdr:rowOff>0</xdr:rowOff>
        </xdr:from>
        <xdr:to>
          <xdr:col>35</xdr:col>
          <xdr:colOff>400050</xdr:colOff>
          <xdr:row>0</xdr:row>
          <xdr:rowOff>0</xdr:rowOff>
        </xdr:to>
        <xdr:sp macro="" textlink="">
          <xdr:nvSpPr>
            <xdr:cNvPr id="51210" name="Spinner 10" hidden="1">
              <a:extLst>
                <a:ext uri="{63B3BB69-23CF-44E3-9099-C40C66FF867C}">
                  <a14:compatExt spid="_x0000_s51210"/>
                </a:ext>
                <a:ext uri="{FF2B5EF4-FFF2-40B4-BE49-F238E27FC236}">
                  <a16:creationId xmlns:a16="http://schemas.microsoft.com/office/drawing/2014/main" id="{00000000-0008-0000-0D00-00000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0</xdr:row>
          <xdr:rowOff>0</xdr:rowOff>
        </xdr:from>
        <xdr:to>
          <xdr:col>17</xdr:col>
          <xdr:colOff>171450</xdr:colOff>
          <xdr:row>0</xdr:row>
          <xdr:rowOff>0</xdr:rowOff>
        </xdr:to>
        <xdr:sp macro="" textlink="">
          <xdr:nvSpPr>
            <xdr:cNvPr id="51211" name="Spinner 11" hidden="1">
              <a:extLst>
                <a:ext uri="{63B3BB69-23CF-44E3-9099-C40C66FF867C}">
                  <a14:compatExt spid="_x0000_s51211"/>
                </a:ext>
                <a:ext uri="{FF2B5EF4-FFF2-40B4-BE49-F238E27FC236}">
                  <a16:creationId xmlns:a16="http://schemas.microsoft.com/office/drawing/2014/main" id="{00000000-0008-0000-0D00-00000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0</xdr:row>
          <xdr:rowOff>0</xdr:rowOff>
        </xdr:from>
        <xdr:to>
          <xdr:col>35</xdr:col>
          <xdr:colOff>400050</xdr:colOff>
          <xdr:row>0</xdr:row>
          <xdr:rowOff>0</xdr:rowOff>
        </xdr:to>
        <xdr:sp macro="" textlink="">
          <xdr:nvSpPr>
            <xdr:cNvPr id="51212" name="Spinner 12" hidden="1">
              <a:extLst>
                <a:ext uri="{63B3BB69-23CF-44E3-9099-C40C66FF867C}">
                  <a14:compatExt spid="_x0000_s51212"/>
                </a:ext>
                <a:ext uri="{FF2B5EF4-FFF2-40B4-BE49-F238E27FC236}">
                  <a16:creationId xmlns:a16="http://schemas.microsoft.com/office/drawing/2014/main" id="{00000000-0008-0000-0D00-00000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18</xdr:row>
          <xdr:rowOff>9525</xdr:rowOff>
        </xdr:from>
        <xdr:to>
          <xdr:col>35</xdr:col>
          <xdr:colOff>400050</xdr:colOff>
          <xdr:row>21</xdr:row>
          <xdr:rowOff>57150</xdr:rowOff>
        </xdr:to>
        <xdr:sp macro="" textlink="">
          <xdr:nvSpPr>
            <xdr:cNvPr id="51213" name="Spinner 13" hidden="1">
              <a:extLst>
                <a:ext uri="{63B3BB69-23CF-44E3-9099-C40C66FF867C}">
                  <a14:compatExt spid="_x0000_s51213"/>
                </a:ext>
                <a:ext uri="{FF2B5EF4-FFF2-40B4-BE49-F238E27FC236}">
                  <a16:creationId xmlns:a16="http://schemas.microsoft.com/office/drawing/2014/main" id="{00000000-0008-0000-0D00-00000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14</xdr:row>
          <xdr:rowOff>9525</xdr:rowOff>
        </xdr:from>
        <xdr:to>
          <xdr:col>35</xdr:col>
          <xdr:colOff>400050</xdr:colOff>
          <xdr:row>17</xdr:row>
          <xdr:rowOff>57150</xdr:rowOff>
        </xdr:to>
        <xdr:sp macro="" textlink="">
          <xdr:nvSpPr>
            <xdr:cNvPr id="51214" name="Spinner 14" hidden="1">
              <a:extLst>
                <a:ext uri="{63B3BB69-23CF-44E3-9099-C40C66FF867C}">
                  <a14:compatExt spid="_x0000_s51214"/>
                </a:ext>
                <a:ext uri="{FF2B5EF4-FFF2-40B4-BE49-F238E27FC236}">
                  <a16:creationId xmlns:a16="http://schemas.microsoft.com/office/drawing/2014/main" id="{00000000-0008-0000-0D00-00000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24</xdr:row>
          <xdr:rowOff>9525</xdr:rowOff>
        </xdr:from>
        <xdr:to>
          <xdr:col>17</xdr:col>
          <xdr:colOff>171450</xdr:colOff>
          <xdr:row>26</xdr:row>
          <xdr:rowOff>142875</xdr:rowOff>
        </xdr:to>
        <xdr:sp macro="" textlink="">
          <xdr:nvSpPr>
            <xdr:cNvPr id="51215" name="Spinner 15" hidden="1">
              <a:extLst>
                <a:ext uri="{63B3BB69-23CF-44E3-9099-C40C66FF867C}">
                  <a14:compatExt spid="_x0000_s51215"/>
                </a:ext>
                <a:ext uri="{FF2B5EF4-FFF2-40B4-BE49-F238E27FC236}">
                  <a16:creationId xmlns:a16="http://schemas.microsoft.com/office/drawing/2014/main" id="{00000000-0008-0000-0D00-00000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24</xdr:row>
          <xdr:rowOff>0</xdr:rowOff>
        </xdr:from>
        <xdr:to>
          <xdr:col>35</xdr:col>
          <xdr:colOff>400050</xdr:colOff>
          <xdr:row>26</xdr:row>
          <xdr:rowOff>133350</xdr:rowOff>
        </xdr:to>
        <xdr:sp macro="" textlink="">
          <xdr:nvSpPr>
            <xdr:cNvPr id="51216" name="Spinner 16" hidden="1">
              <a:extLst>
                <a:ext uri="{63B3BB69-23CF-44E3-9099-C40C66FF867C}">
                  <a14:compatExt spid="_x0000_s51216"/>
                </a:ext>
                <a:ext uri="{FF2B5EF4-FFF2-40B4-BE49-F238E27FC236}">
                  <a16:creationId xmlns:a16="http://schemas.microsoft.com/office/drawing/2014/main" id="{00000000-0008-0000-0D00-00001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33464</xdr:colOff>
      <xdr:row>2</xdr:row>
      <xdr:rowOff>80553</xdr:rowOff>
    </xdr:from>
    <xdr:to>
      <xdr:col>7</xdr:col>
      <xdr:colOff>397027</xdr:colOff>
      <xdr:row>3</xdr:row>
      <xdr:rowOff>168725</xdr:rowOff>
    </xdr:to>
    <xdr:sp macro="" textlink="">
      <xdr:nvSpPr>
        <xdr:cNvPr id="7" name="WordArt 24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268544">
          <a:off x="3386264" y="413928"/>
          <a:ext cx="363563" cy="335822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5713"/>
            </a:avLst>
          </a:prstTxWarp>
        </a:bodyPr>
        <a:lstStyle/>
        <a:p>
          <a:pPr algn="ctr" rtl="0"/>
          <a:r>
            <a:rPr lang="fr-FR" sz="36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contre</a:t>
          </a:r>
        </a:p>
      </xdr:txBody>
    </xdr:sp>
    <xdr:clientData/>
  </xdr:twoCellAnchor>
  <xdr:twoCellAnchor>
    <xdr:from>
      <xdr:col>6</xdr:col>
      <xdr:colOff>47625</xdr:colOff>
      <xdr:row>2</xdr:row>
      <xdr:rowOff>85725</xdr:rowOff>
    </xdr:from>
    <xdr:to>
      <xdr:col>6</xdr:col>
      <xdr:colOff>333375</xdr:colOff>
      <xdr:row>3</xdr:row>
      <xdr:rowOff>152400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3019425" y="419100"/>
          <a:ext cx="285750" cy="314325"/>
        </a:xfrm>
        <a:prstGeom prst="rect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b"/>
        <a:lstStyle/>
        <a:p>
          <a:pPr algn="ctr"/>
          <a:r>
            <a:rPr lang="fr-FR" sz="1400" b="1">
              <a:solidFill>
                <a:sysClr val="windowText" lastClr="000000"/>
              </a:solidFill>
              <a:latin typeface="Comic Sans MS" pitchFamily="66" charset="0"/>
            </a:rPr>
            <a:t>A</a:t>
          </a:r>
        </a:p>
      </xdr:txBody>
    </xdr:sp>
    <xdr:clientData/>
  </xdr:twoCellAnchor>
  <xdr:twoCellAnchor>
    <xdr:from>
      <xdr:col>13</xdr:col>
      <xdr:colOff>38100</xdr:colOff>
      <xdr:row>2</xdr:row>
      <xdr:rowOff>85725</xdr:rowOff>
    </xdr:from>
    <xdr:to>
      <xdr:col>13</xdr:col>
      <xdr:colOff>323850</xdr:colOff>
      <xdr:row>3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6477000" y="419100"/>
          <a:ext cx="285750" cy="314325"/>
        </a:xfrm>
        <a:prstGeom prst="rect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b"/>
        <a:lstStyle/>
        <a:p>
          <a:pPr algn="ctr"/>
          <a:r>
            <a:rPr lang="fr-FR" sz="1400" b="1">
              <a:solidFill>
                <a:sysClr val="windowText" lastClr="000000"/>
              </a:solidFill>
              <a:latin typeface="Comic Sans MS" pitchFamily="66" charset="0"/>
            </a:rPr>
            <a:t>B</a:t>
          </a:r>
        </a:p>
      </xdr:txBody>
    </xdr:sp>
    <xdr:clientData/>
  </xdr:twoCellAnchor>
  <xdr:twoCellAnchor>
    <xdr:from>
      <xdr:col>15</xdr:col>
      <xdr:colOff>0</xdr:colOff>
      <xdr:row>8</xdr:row>
      <xdr:rowOff>0</xdr:rowOff>
    </xdr:from>
    <xdr:to>
      <xdr:col>15</xdr:col>
      <xdr:colOff>736600</xdr:colOff>
      <xdr:row>10</xdr:row>
      <xdr:rowOff>25400</xdr:rowOff>
    </xdr:to>
    <xdr:sp macro="" textlink="">
      <xdr:nvSpPr>
        <xdr:cNvPr id="10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7581900" y="1600200"/>
          <a:ext cx="736600" cy="482600"/>
        </a:xfrm>
        <a:prstGeom prst="rect">
          <a:avLst/>
        </a:prstGeom>
        <a:solidFill>
          <a:srgbClr val="99FF33"/>
        </a:solidFill>
        <a:ln>
          <a:solidFill>
            <a:srgbClr val="99FF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Recto</a:t>
          </a:r>
        </a:p>
      </xdr:txBody>
    </xdr:sp>
    <xdr:clientData/>
  </xdr:twoCellAnchor>
  <xdr:twoCellAnchor>
    <xdr:from>
      <xdr:col>18</xdr:col>
      <xdr:colOff>0</xdr:colOff>
      <xdr:row>9</xdr:row>
      <xdr:rowOff>0</xdr:rowOff>
    </xdr:from>
    <xdr:to>
      <xdr:col>19</xdr:col>
      <xdr:colOff>0</xdr:colOff>
      <xdr:row>11</xdr:row>
      <xdr:rowOff>56325</xdr:rowOff>
    </xdr:to>
    <xdr:sp macro="" textlink="">
      <xdr:nvSpPr>
        <xdr:cNvPr id="11" name="Rectangl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 bwMode="auto">
        <a:xfrm>
          <a:off x="9867900" y="1828800"/>
          <a:ext cx="762000" cy="513525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0</xdr:rowOff>
    </xdr:from>
    <xdr:to>
      <xdr:col>9</xdr:col>
      <xdr:colOff>762000</xdr:colOff>
      <xdr:row>15</xdr:row>
      <xdr:rowOff>18225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 bwMode="auto">
        <a:xfrm>
          <a:off x="6238875" y="161925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4</xdr:row>
      <xdr:rowOff>0</xdr:rowOff>
    </xdr:from>
    <xdr:to>
      <xdr:col>5</xdr:col>
      <xdr:colOff>587098</xdr:colOff>
      <xdr:row>7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475" y="838200"/>
          <a:ext cx="831573" cy="619125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0</xdr:colOff>
      <xdr:row>2</xdr:row>
      <xdr:rowOff>57686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 bwMode="auto">
        <a:xfrm>
          <a:off x="6905625" y="0"/>
          <a:ext cx="762000" cy="514886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0</xdr:colOff>
      <xdr:row>2</xdr:row>
      <xdr:rowOff>57686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8429625" y="0"/>
          <a:ext cx="762000" cy="514886"/>
        </a:xfrm>
        <a:prstGeom prst="rect">
          <a:avLst/>
        </a:prstGeom>
        <a:solidFill>
          <a:srgbClr val="66FF33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Clubs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15</xdr:row>
          <xdr:rowOff>76200</xdr:rowOff>
        </xdr:from>
        <xdr:to>
          <xdr:col>9</xdr:col>
          <xdr:colOff>581025</xdr:colOff>
          <xdr:row>17</xdr:row>
          <xdr:rowOff>133350</xdr:rowOff>
        </xdr:to>
        <xdr:sp macro="" textlink="">
          <xdr:nvSpPr>
            <xdr:cNvPr id="172033" name="Spinner 1" hidden="1">
              <a:extLst>
                <a:ext uri="{63B3BB69-23CF-44E3-9099-C40C66FF867C}">
                  <a14:compatExt spid="_x0000_s172033"/>
                </a:ext>
                <a:ext uri="{FF2B5EF4-FFF2-40B4-BE49-F238E27FC236}">
                  <a16:creationId xmlns:a16="http://schemas.microsoft.com/office/drawing/2014/main" id="{00000000-0008-0000-1000-000001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8</xdr:row>
          <xdr:rowOff>123825</xdr:rowOff>
        </xdr:from>
        <xdr:to>
          <xdr:col>9</xdr:col>
          <xdr:colOff>581025</xdr:colOff>
          <xdr:row>10</xdr:row>
          <xdr:rowOff>180975</xdr:rowOff>
        </xdr:to>
        <xdr:sp macro="" textlink="">
          <xdr:nvSpPr>
            <xdr:cNvPr id="172034" name="Spinner 2" hidden="1">
              <a:extLst>
                <a:ext uri="{63B3BB69-23CF-44E3-9099-C40C66FF867C}">
                  <a14:compatExt spid="_x0000_s172034"/>
                </a:ext>
                <a:ext uri="{FF2B5EF4-FFF2-40B4-BE49-F238E27FC236}">
                  <a16:creationId xmlns:a16="http://schemas.microsoft.com/office/drawing/2014/main" id="{00000000-0008-0000-1000-000002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666750</xdr:colOff>
      <xdr:row>4</xdr:row>
      <xdr:rowOff>0</xdr:rowOff>
    </xdr:to>
    <xdr:pic>
      <xdr:nvPicPr>
        <xdr:cNvPr id="45837" name="Picture 1" descr="C:\Program Files\Ulead iPhoto Express\Cd941.JPG">
          <a:extLst>
            <a:ext uri="{FF2B5EF4-FFF2-40B4-BE49-F238E27FC236}">
              <a16:creationId xmlns:a16="http://schemas.microsoft.com/office/drawing/2014/main" id="{00000000-0008-0000-0100-00000DB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6477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307026</xdr:colOff>
      <xdr:row>5</xdr:row>
      <xdr:rowOff>539</xdr:rowOff>
    </xdr:from>
    <xdr:ext cx="5325369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7026" y="1124489"/>
          <a:ext cx="532536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Clubs Participants</a:t>
          </a:r>
        </a:p>
      </xdr:txBody>
    </xdr:sp>
    <xdr:clientData/>
  </xdr:oneCellAnchor>
  <xdr:twoCellAnchor>
    <xdr:from>
      <xdr:col>12</xdr:col>
      <xdr:colOff>0</xdr:colOff>
      <xdr:row>1</xdr:row>
      <xdr:rowOff>0</xdr:rowOff>
    </xdr:from>
    <xdr:to>
      <xdr:col>12</xdr:col>
      <xdr:colOff>762000</xdr:colOff>
      <xdr:row>3</xdr:row>
      <xdr:rowOff>65850</xdr:rowOff>
    </xdr:to>
    <xdr:sp macro="" textlink="">
      <xdr:nvSpPr>
        <xdr:cNvPr id="4" name="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838950" y="28575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xdr:twoCellAnchor editAs="oneCell">
    <xdr:from>
      <xdr:col>8</xdr:col>
      <xdr:colOff>295275</xdr:colOff>
      <xdr:row>0</xdr:row>
      <xdr:rowOff>0</xdr:rowOff>
    </xdr:from>
    <xdr:to>
      <xdr:col>10</xdr:col>
      <xdr:colOff>314325</xdr:colOff>
      <xdr:row>4</xdr:row>
      <xdr:rowOff>0</xdr:rowOff>
    </xdr:to>
    <xdr:pic>
      <xdr:nvPicPr>
        <xdr:cNvPr id="45840" name="Picture 1" descr="C:\Program Files\Ulead iPhoto Express\Cd941.JPG">
          <a:extLst>
            <a:ext uri="{FF2B5EF4-FFF2-40B4-BE49-F238E27FC236}">
              <a16:creationId xmlns:a16="http://schemas.microsoft.com/office/drawing/2014/main" id="{00000000-0008-0000-0100-000010B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1150" y="0"/>
          <a:ext cx="6477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762000</xdr:colOff>
      <xdr:row>3</xdr:row>
      <xdr:rowOff>70386</xdr:rowOff>
    </xdr:to>
    <xdr:sp macro="" textlink="">
      <xdr:nvSpPr>
        <xdr:cNvPr id="6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8420100" y="292100"/>
          <a:ext cx="762000" cy="514886"/>
        </a:xfrm>
        <a:prstGeom prst="rect">
          <a:avLst/>
        </a:prstGeom>
        <a:solidFill>
          <a:srgbClr val="66FF33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Liste Joueurs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5</xdr:row>
      <xdr:rowOff>539</xdr:rowOff>
    </xdr:from>
    <xdr:ext cx="5810249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85775" y="1200689"/>
          <a:ext cx="5810249" cy="937629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66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Divisions</a:t>
          </a:r>
        </a:p>
      </xdr:txBody>
    </xdr:sp>
    <xdr:clientData/>
  </xdr:oneCellAnchor>
  <xdr:twoCellAnchor editAs="oneCell">
    <xdr:from>
      <xdr:col>9</xdr:col>
      <xdr:colOff>76200</xdr:colOff>
      <xdr:row>0</xdr:row>
      <xdr:rowOff>9525</xdr:rowOff>
    </xdr:from>
    <xdr:to>
      <xdr:col>9</xdr:col>
      <xdr:colOff>723900</xdr:colOff>
      <xdr:row>4</xdr:row>
      <xdr:rowOff>0</xdr:rowOff>
    </xdr:to>
    <xdr:pic>
      <xdr:nvPicPr>
        <xdr:cNvPr id="46862" name="Picture 2" descr="C:\Program Files\Ulead iPhoto Express\Cd941.JPG">
          <a:extLst>
            <a:ext uri="{FF2B5EF4-FFF2-40B4-BE49-F238E27FC236}">
              <a16:creationId xmlns:a16="http://schemas.microsoft.com/office/drawing/2014/main" id="{00000000-0008-0000-0200-00000EB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9525"/>
          <a:ext cx="6477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0</xdr:colOff>
      <xdr:row>3</xdr:row>
      <xdr:rowOff>65850</xdr:rowOff>
    </xdr:to>
    <xdr:sp macro="" textlink="">
      <xdr:nvSpPr>
        <xdr:cNvPr id="8" name="Rectangl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7696200" y="28575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3</xdr:row>
      <xdr:rowOff>228600</xdr:rowOff>
    </xdr:to>
    <xdr:pic>
      <xdr:nvPicPr>
        <xdr:cNvPr id="46864" name="Picture 2" descr="C:\Program Files\Ulead iPhoto Express\Cd941.JPG">
          <a:extLst>
            <a:ext uri="{FF2B5EF4-FFF2-40B4-BE49-F238E27FC236}">
              <a16:creationId xmlns:a16="http://schemas.microsoft.com/office/drawing/2014/main" id="{00000000-0008-0000-0200-000010B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647700</xdr:colOff>
      <xdr:row>5</xdr:row>
      <xdr:rowOff>9525</xdr:rowOff>
    </xdr:to>
    <xdr:pic>
      <xdr:nvPicPr>
        <xdr:cNvPr id="48706" name="Picture 1" descr="C:\Program Files\Ulead iPhoto Express\Cd941.JPG">
          <a:extLst>
            <a:ext uri="{FF2B5EF4-FFF2-40B4-BE49-F238E27FC236}">
              <a16:creationId xmlns:a16="http://schemas.microsoft.com/office/drawing/2014/main" id="{00000000-0008-0000-0300-000042B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373853</xdr:colOff>
      <xdr:row>0</xdr:row>
      <xdr:rowOff>0</xdr:rowOff>
    </xdr:from>
    <xdr:to>
      <xdr:col>12</xdr:col>
      <xdr:colOff>1021553</xdr:colOff>
      <xdr:row>5</xdr:row>
      <xdr:rowOff>9525</xdr:rowOff>
    </xdr:to>
    <xdr:pic>
      <xdr:nvPicPr>
        <xdr:cNvPr id="48707" name="Picture 1" descr="C:\Program Files\Ulead iPhoto Express\Cd941.JPG">
          <a:extLst>
            <a:ext uri="{FF2B5EF4-FFF2-40B4-BE49-F238E27FC236}">
              <a16:creationId xmlns:a16="http://schemas.microsoft.com/office/drawing/2014/main" id="{00000000-0008-0000-0300-000043B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3916" y="0"/>
          <a:ext cx="6477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0</xdr:row>
      <xdr:rowOff>4</xdr:rowOff>
    </xdr:from>
    <xdr:to>
      <xdr:col>15</xdr:col>
      <xdr:colOff>0</xdr:colOff>
      <xdr:row>2</xdr:row>
      <xdr:rowOff>94429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9965531" y="4"/>
          <a:ext cx="762000" cy="511144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0</xdr:colOff>
      <xdr:row>1</xdr:row>
      <xdr:rowOff>129350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7191375" y="0"/>
          <a:ext cx="762000" cy="51035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0</xdr:colOff>
      <xdr:row>3</xdr:row>
      <xdr:rowOff>8700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7591425" y="34290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12</xdr:row>
          <xdr:rowOff>0</xdr:rowOff>
        </xdr:from>
        <xdr:to>
          <xdr:col>13</xdr:col>
          <xdr:colOff>66675</xdr:colOff>
          <xdr:row>13</xdr:row>
          <xdr:rowOff>152400</xdr:rowOff>
        </xdr:to>
        <xdr:sp macro="" textlink="">
          <xdr:nvSpPr>
            <xdr:cNvPr id="47105" name="Button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5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fr-FR" sz="1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RAZ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0</xdr:colOff>
      <xdr:row>3</xdr:row>
      <xdr:rowOff>8700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7591425" y="34290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0</xdr:colOff>
      <xdr:row>3</xdr:row>
      <xdr:rowOff>8700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7591425" y="34290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11</xdr:row>
          <xdr:rowOff>0</xdr:rowOff>
        </xdr:from>
        <xdr:to>
          <xdr:col>13</xdr:col>
          <xdr:colOff>66675</xdr:colOff>
          <xdr:row>12</xdr:row>
          <xdr:rowOff>152400</xdr:rowOff>
        </xdr:to>
        <xdr:sp macro="" textlink="">
          <xdr:nvSpPr>
            <xdr:cNvPr id="96257" name="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6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fr-FR" sz="1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RAZ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11</xdr:row>
          <xdr:rowOff>0</xdr:rowOff>
        </xdr:from>
        <xdr:to>
          <xdr:col>13</xdr:col>
          <xdr:colOff>66675</xdr:colOff>
          <xdr:row>12</xdr:row>
          <xdr:rowOff>152400</xdr:rowOff>
        </xdr:to>
        <xdr:sp macro="" textlink="">
          <xdr:nvSpPr>
            <xdr:cNvPr id="96258" name="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6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fr-FR" sz="1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RAZ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0</xdr:colOff>
      <xdr:row>3</xdr:row>
      <xdr:rowOff>8700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7591425" y="34290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0</xdr:colOff>
      <xdr:row>3</xdr:row>
      <xdr:rowOff>8700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 bwMode="auto">
        <a:xfrm>
          <a:off x="7591425" y="34290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12</xdr:row>
          <xdr:rowOff>9525</xdr:rowOff>
        </xdr:from>
        <xdr:to>
          <xdr:col>13</xdr:col>
          <xdr:colOff>66675</xdr:colOff>
          <xdr:row>13</xdr:row>
          <xdr:rowOff>161925</xdr:rowOff>
        </xdr:to>
        <xdr:sp macro="" textlink="">
          <xdr:nvSpPr>
            <xdr:cNvPr id="138241" name="Button 1" hidden="1">
              <a:extLst>
                <a:ext uri="{63B3BB69-23CF-44E3-9099-C40C66FF867C}">
                  <a14:compatExt spid="_x0000_s138241"/>
                </a:ext>
                <a:ext uri="{FF2B5EF4-FFF2-40B4-BE49-F238E27FC236}">
                  <a16:creationId xmlns:a16="http://schemas.microsoft.com/office/drawing/2014/main" id="{00000000-0008-0000-0700-00000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fr-FR" sz="1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RAZ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0</xdr:colOff>
      <xdr:row>3</xdr:row>
      <xdr:rowOff>8700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7591425" y="342900"/>
          <a:ext cx="762000" cy="504000"/>
        </a:xfrm>
        <a:prstGeom prst="rect">
          <a:avLst/>
        </a:prstGeom>
        <a:solidFill>
          <a:srgbClr val="777777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Retour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11</xdr:row>
          <xdr:rowOff>0</xdr:rowOff>
        </xdr:from>
        <xdr:to>
          <xdr:col>13</xdr:col>
          <xdr:colOff>66675</xdr:colOff>
          <xdr:row>12</xdr:row>
          <xdr:rowOff>152400</xdr:rowOff>
        </xdr:to>
        <xdr:sp macro="" textlink="">
          <xdr:nvSpPr>
            <xdr:cNvPr id="163841" name="Button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08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fr-FR" sz="1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RAZ</a:t>
              </a:r>
            </a:p>
          </xdr:txBody>
        </xdr:sp>
        <xdr:clientData fLocksWithSheet="0"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V%206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 6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7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ffpjp.siege@petanque.fr" TargetMode="External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4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/>
  <dimension ref="A1:W36"/>
  <sheetViews>
    <sheetView showRowColHeaders="0" zoomScale="80" zoomScaleNormal="80" workbookViewId="0">
      <selection sqref="A1:W1"/>
    </sheetView>
  </sheetViews>
  <sheetFormatPr baseColWidth="10" defaultRowHeight="12.75" x14ac:dyDescent="0.2"/>
  <cols>
    <col min="1" max="1" width="10.7109375" style="54" customWidth="1"/>
    <col min="2" max="2" width="2.7109375" style="54" customWidth="1"/>
    <col min="3" max="3" width="10.7109375" style="54" customWidth="1"/>
    <col min="4" max="4" width="2.7109375" style="54" customWidth="1"/>
    <col min="5" max="5" width="10.7109375" style="54" customWidth="1"/>
    <col min="6" max="6" width="5.7109375" style="54" customWidth="1"/>
    <col min="7" max="7" width="10.7109375" style="54" customWidth="1"/>
    <col min="8" max="8" width="2.7109375" style="54" customWidth="1"/>
    <col min="9" max="9" width="10.7109375" style="54" customWidth="1"/>
    <col min="10" max="10" width="2.7109375" style="54" customWidth="1"/>
    <col min="11" max="11" width="10.7109375" style="54" customWidth="1"/>
    <col min="12" max="12" width="5.7109375" style="54" customWidth="1"/>
    <col min="13" max="13" width="10.7109375" style="54" customWidth="1"/>
    <col min="14" max="14" width="2.7109375" style="54" customWidth="1"/>
    <col min="15" max="15" width="10.7109375" style="54" customWidth="1"/>
    <col min="16" max="16" width="2.7109375" style="54" customWidth="1"/>
    <col min="17" max="17" width="10.7109375" style="54" customWidth="1"/>
    <col min="18" max="18" width="5.7109375" style="54" customWidth="1"/>
    <col min="19" max="19" width="10.7109375" style="54" customWidth="1"/>
    <col min="20" max="20" width="2.7109375" style="54" customWidth="1"/>
    <col min="21" max="21" width="10.7109375" style="54" customWidth="1"/>
    <col min="22" max="22" width="2.7109375" style="54" customWidth="1"/>
    <col min="23" max="23" width="10.7109375" style="54" customWidth="1"/>
    <col min="24" max="24" width="5.7109375" style="54" customWidth="1"/>
    <col min="25" max="16384" width="11.42578125" style="54"/>
  </cols>
  <sheetData>
    <row r="1" spans="1:23" ht="39.950000000000003" customHeight="1" x14ac:dyDescent="0.2">
      <c r="A1" s="394" t="s">
        <v>38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x14ac:dyDescent="0.2">
      <c r="A2" s="55"/>
    </row>
    <row r="3" spans="1:23" ht="32.1" customHeight="1" x14ac:dyDescent="0.2">
      <c r="A3" s="395" t="s">
        <v>241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</row>
    <row r="5" spans="1:23" ht="12.75" customHeight="1" x14ac:dyDescent="0.2">
      <c r="A5" s="393"/>
      <c r="B5" s="393"/>
      <c r="C5" s="393"/>
      <c r="D5" s="393"/>
      <c r="E5" s="393"/>
      <c r="F5" s="157"/>
      <c r="G5" s="393"/>
      <c r="H5" s="393"/>
      <c r="I5" s="393"/>
      <c r="J5" s="393"/>
      <c r="K5" s="393"/>
      <c r="L5" s="157"/>
      <c r="M5" s="393" t="s">
        <v>273</v>
      </c>
      <c r="N5" s="393"/>
      <c r="O5" s="393"/>
      <c r="P5" s="393"/>
      <c r="Q5" s="393"/>
      <c r="S5" s="393"/>
      <c r="T5" s="393"/>
      <c r="U5" s="393"/>
      <c r="V5" s="393"/>
      <c r="W5" s="393"/>
    </row>
    <row r="6" spans="1:23" ht="12.75" customHeight="1" x14ac:dyDescent="0.2">
      <c r="A6" s="393"/>
      <c r="B6" s="393"/>
      <c r="C6" s="393"/>
      <c r="D6" s="393"/>
      <c r="E6" s="393"/>
      <c r="F6" s="157"/>
      <c r="G6" s="393"/>
      <c r="H6" s="393"/>
      <c r="I6" s="393"/>
      <c r="J6" s="393"/>
      <c r="K6" s="393"/>
      <c r="L6" s="157"/>
      <c r="M6" s="393"/>
      <c r="N6" s="393"/>
      <c r="O6" s="393"/>
      <c r="P6" s="393"/>
      <c r="Q6" s="393"/>
      <c r="S6" s="393"/>
      <c r="T6" s="393"/>
      <c r="U6" s="393"/>
      <c r="V6" s="393"/>
      <c r="W6" s="393"/>
    </row>
    <row r="7" spans="1:23" ht="12.75" customHeight="1" x14ac:dyDescent="0.2">
      <c r="A7" s="393"/>
      <c r="B7" s="393"/>
      <c r="C7" s="393"/>
      <c r="D7" s="393"/>
      <c r="E7" s="393"/>
      <c r="F7" s="157"/>
      <c r="G7" s="393"/>
      <c r="H7" s="393"/>
      <c r="I7" s="393"/>
      <c r="J7" s="393"/>
      <c r="K7" s="393"/>
      <c r="L7" s="157"/>
      <c r="M7" s="393"/>
      <c r="N7" s="393"/>
      <c r="O7" s="393"/>
      <c r="P7" s="393"/>
      <c r="Q7" s="393"/>
      <c r="S7" s="393"/>
      <c r="T7" s="393"/>
      <c r="U7" s="393"/>
      <c r="V7" s="393"/>
      <c r="W7" s="393"/>
    </row>
    <row r="32" spans="5:12" ht="12.75" customHeight="1" x14ac:dyDescent="0.2">
      <c r="E32" s="396" t="s">
        <v>391</v>
      </c>
      <c r="F32" s="396"/>
      <c r="G32" s="396"/>
      <c r="H32" s="396"/>
      <c r="I32" s="396"/>
      <c r="J32" s="396"/>
      <c r="K32" s="396"/>
      <c r="L32" s="396"/>
    </row>
    <row r="33" spans="5:12" ht="12.75" customHeight="1" x14ac:dyDescent="0.2">
      <c r="E33" s="396"/>
      <c r="F33" s="396"/>
      <c r="G33" s="396"/>
      <c r="H33" s="396"/>
      <c r="I33" s="396"/>
      <c r="J33" s="396"/>
      <c r="K33" s="396"/>
      <c r="L33" s="396"/>
    </row>
    <row r="34" spans="5:12" ht="12.75" customHeight="1" x14ac:dyDescent="0.2">
      <c r="E34" s="392" t="s">
        <v>392</v>
      </c>
      <c r="F34" s="392"/>
      <c r="G34" s="392"/>
      <c r="H34" s="392"/>
      <c r="I34" s="392"/>
      <c r="J34" s="392"/>
      <c r="K34" s="392"/>
      <c r="L34" s="392"/>
    </row>
    <row r="35" spans="5:12" ht="12.75" customHeight="1" x14ac:dyDescent="0.2">
      <c r="E35" s="392"/>
      <c r="F35" s="392"/>
      <c r="G35" s="392"/>
      <c r="H35" s="392"/>
      <c r="I35" s="392"/>
      <c r="J35" s="392"/>
      <c r="K35" s="392"/>
      <c r="L35" s="392"/>
    </row>
    <row r="36" spans="5:12" ht="12.75" customHeight="1" x14ac:dyDescent="0.2">
      <c r="E36" s="392"/>
      <c r="F36" s="392"/>
      <c r="G36" s="392"/>
      <c r="H36" s="392"/>
      <c r="I36" s="392"/>
      <c r="J36" s="392"/>
      <c r="K36" s="392"/>
      <c r="L36" s="392"/>
    </row>
  </sheetData>
  <sheetProtection password="DB1B" sheet="1" objects="1" scenarios="1"/>
  <mergeCells count="8">
    <mergeCell ref="E34:L36"/>
    <mergeCell ref="S5:W7"/>
    <mergeCell ref="A1:W1"/>
    <mergeCell ref="A3:W3"/>
    <mergeCell ref="A5:E7"/>
    <mergeCell ref="G5:K7"/>
    <mergeCell ref="M5:Q7"/>
    <mergeCell ref="E32:L33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85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"/>
  <dimension ref="A1:O28"/>
  <sheetViews>
    <sheetView zoomScale="90" zoomScaleNormal="90" workbookViewId="0">
      <selection sqref="A1:I1"/>
    </sheetView>
  </sheetViews>
  <sheetFormatPr baseColWidth="10" defaultRowHeight="12.75" x14ac:dyDescent="0.2"/>
  <cols>
    <col min="1" max="1" width="3.28515625" style="1" customWidth="1"/>
    <col min="2" max="9" width="10.7109375" style="1" customWidth="1"/>
    <col min="10" max="11" width="6.7109375" style="1" customWidth="1"/>
    <col min="12" max="16384" width="11.42578125" style="2"/>
  </cols>
  <sheetData>
    <row r="1" spans="1:15" ht="27" thickBot="1" x14ac:dyDescent="0.25">
      <c r="A1" s="506" t="s">
        <v>411</v>
      </c>
      <c r="B1" s="507"/>
      <c r="C1" s="507"/>
      <c r="D1" s="507"/>
      <c r="E1" s="507"/>
      <c r="F1" s="507"/>
      <c r="G1" s="507"/>
      <c r="H1" s="507"/>
      <c r="I1" s="508"/>
    </row>
    <row r="2" spans="1:15" ht="21" thickBot="1" x14ac:dyDescent="0.25">
      <c r="A2" s="509" t="s">
        <v>0</v>
      </c>
      <c r="B2" s="510"/>
      <c r="C2" s="510"/>
      <c r="D2" s="510"/>
      <c r="E2" s="511"/>
      <c r="F2" s="512" t="s">
        <v>1</v>
      </c>
      <c r="G2" s="513"/>
      <c r="H2" s="513"/>
      <c r="I2" s="514"/>
    </row>
    <row r="3" spans="1:15" ht="18" customHeight="1" x14ac:dyDescent="0.2">
      <c r="A3" s="62">
        <v>1</v>
      </c>
      <c r="B3" s="515" t="str">
        <f>'Divisions 60'!B32</f>
        <v>1Boule Chevillaise B</v>
      </c>
      <c r="C3" s="516"/>
      <c r="D3" s="516"/>
      <c r="E3" s="517"/>
      <c r="F3" s="503" t="s">
        <v>384</v>
      </c>
      <c r="G3" s="504"/>
      <c r="H3" s="504"/>
      <c r="I3" s="505"/>
      <c r="J3" s="3"/>
      <c r="K3" s="3"/>
      <c r="O3" s="160" t="s">
        <v>223</v>
      </c>
    </row>
    <row r="4" spans="1:15" ht="18" customHeight="1" x14ac:dyDescent="0.2">
      <c r="A4" s="56">
        <v>2</v>
      </c>
      <c r="B4" s="500" t="str">
        <f>'Divisions 60'!B33</f>
        <v>2Mont Mesly B</v>
      </c>
      <c r="C4" s="501"/>
      <c r="D4" s="501"/>
      <c r="E4" s="502"/>
      <c r="F4" s="503" t="s">
        <v>283</v>
      </c>
      <c r="G4" s="504"/>
      <c r="H4" s="504"/>
      <c r="I4" s="505"/>
      <c r="J4" s="3"/>
      <c r="K4" s="3"/>
      <c r="O4" s="160" t="s">
        <v>224</v>
      </c>
    </row>
    <row r="5" spans="1:15" ht="18" customHeight="1" x14ac:dyDescent="0.2">
      <c r="A5" s="56">
        <v>3</v>
      </c>
      <c r="B5" s="500" t="str">
        <f>'Divisions 60'!B34</f>
        <v>3Pet Rungissoise B</v>
      </c>
      <c r="C5" s="501"/>
      <c r="D5" s="501"/>
      <c r="E5" s="502"/>
      <c r="F5" s="503" t="s">
        <v>325</v>
      </c>
      <c r="G5" s="504"/>
      <c r="H5" s="504"/>
      <c r="I5" s="505"/>
      <c r="J5" s="3"/>
      <c r="K5" s="3"/>
      <c r="O5" s="160" t="s">
        <v>226</v>
      </c>
    </row>
    <row r="6" spans="1:15" ht="18" customHeight="1" x14ac:dyDescent="0.2">
      <c r="A6" s="56">
        <v>4</v>
      </c>
      <c r="B6" s="500" t="str">
        <f>'Divisions 60'!B35</f>
        <v>4PV Butte A</v>
      </c>
      <c r="C6" s="501"/>
      <c r="D6" s="501"/>
      <c r="E6" s="502"/>
      <c r="F6" s="503" t="s">
        <v>23</v>
      </c>
      <c r="G6" s="504"/>
      <c r="H6" s="504"/>
      <c r="I6" s="505"/>
      <c r="J6" s="3"/>
      <c r="K6" s="3"/>
      <c r="O6" s="160" t="s">
        <v>225</v>
      </c>
    </row>
    <row r="7" spans="1:15" ht="18" customHeight="1" x14ac:dyDescent="0.2">
      <c r="A7" s="159">
        <v>5</v>
      </c>
      <c r="B7" s="500" t="str">
        <f>'Divisions 60'!B36</f>
        <v>5US Villejuif B</v>
      </c>
      <c r="C7" s="501"/>
      <c r="D7" s="501"/>
      <c r="E7" s="502"/>
      <c r="F7" s="503" t="s">
        <v>362</v>
      </c>
      <c r="G7" s="632"/>
      <c r="H7" s="632"/>
      <c r="I7" s="633"/>
      <c r="J7" s="3"/>
      <c r="K7" s="3"/>
      <c r="O7" s="160"/>
    </row>
    <row r="8" spans="1:15" ht="18" customHeight="1" thickBot="1" x14ac:dyDescent="0.25">
      <c r="A8" s="159">
        <v>6</v>
      </c>
      <c r="B8" s="500" t="str">
        <f>'Divisions 60'!B37</f>
        <v>6Exempt</v>
      </c>
      <c r="C8" s="501"/>
      <c r="D8" s="501"/>
      <c r="E8" s="502"/>
      <c r="F8" s="617"/>
      <c r="G8" s="618"/>
      <c r="H8" s="618"/>
      <c r="I8" s="619"/>
      <c r="J8" s="3"/>
      <c r="K8" s="3"/>
      <c r="O8" s="160"/>
    </row>
    <row r="9" spans="1:15" ht="21" customHeight="1" thickBot="1" x14ac:dyDescent="0.25">
      <c r="A9" s="529" t="s">
        <v>20</v>
      </c>
      <c r="B9" s="530"/>
      <c r="C9" s="531">
        <f>IF('Calendriers 60'!$A$9&lt;&gt;"",'Calendriers 60'!$A$9,"")</f>
        <v>46120</v>
      </c>
      <c r="D9" s="531"/>
      <c r="E9" s="532"/>
      <c r="F9" s="64" t="s">
        <v>21</v>
      </c>
      <c r="G9" s="533" t="str">
        <f>IF('Calendriers 60'!$B$15&lt;&gt;"",'Calendriers 60'!$B$15,"")</f>
        <v>Boule Chevillaise</v>
      </c>
      <c r="H9" s="533"/>
      <c r="I9" s="534"/>
      <c r="J9" s="544"/>
      <c r="K9" s="545"/>
      <c r="O9" s="160"/>
    </row>
    <row r="10" spans="1:15" ht="18" customHeight="1" x14ac:dyDescent="0.2">
      <c r="A10" s="211">
        <v>1</v>
      </c>
      <c r="B10" s="522" t="str">
        <f>$B$3</f>
        <v>1Boule Chevillaise B</v>
      </c>
      <c r="C10" s="523"/>
      <c r="D10" s="523"/>
      <c r="E10" s="525"/>
      <c r="F10" s="524" t="str">
        <f>$B$4</f>
        <v>2Mont Mesly B</v>
      </c>
      <c r="G10" s="523"/>
      <c r="H10" s="523"/>
      <c r="I10" s="525"/>
      <c r="J10" s="4"/>
      <c r="K10" s="5"/>
      <c r="O10" s="160"/>
    </row>
    <row r="11" spans="1:15" ht="18" customHeight="1" x14ac:dyDescent="0.2">
      <c r="A11" s="67">
        <v>2</v>
      </c>
      <c r="B11" s="628" t="str">
        <f>$B$5</f>
        <v>3Pet Rungissoise B</v>
      </c>
      <c r="C11" s="629"/>
      <c r="D11" s="629"/>
      <c r="E11" s="630"/>
      <c r="F11" s="631" t="str">
        <f>$B$6</f>
        <v>4PV Butte A</v>
      </c>
      <c r="G11" s="621"/>
      <c r="H11" s="621"/>
      <c r="I11" s="622"/>
      <c r="J11" s="177"/>
      <c r="K11" s="175"/>
    </row>
    <row r="12" spans="1:15" ht="21" customHeight="1" thickBot="1" x14ac:dyDescent="0.25">
      <c r="A12" s="186">
        <v>3</v>
      </c>
      <c r="B12" s="558" t="str">
        <f>$B$7</f>
        <v>5US Villejuif B</v>
      </c>
      <c r="C12" s="559"/>
      <c r="D12" s="559"/>
      <c r="E12" s="561"/>
      <c r="F12" s="560" t="str">
        <f>$B$8</f>
        <v>6Exempt</v>
      </c>
      <c r="G12" s="563"/>
      <c r="H12" s="563"/>
      <c r="I12" s="564"/>
      <c r="J12" s="177"/>
      <c r="K12" s="175"/>
    </row>
    <row r="13" spans="1:15" ht="18" customHeight="1" thickBot="1" x14ac:dyDescent="0.25">
      <c r="A13" s="550" t="s">
        <v>20</v>
      </c>
      <c r="B13" s="551"/>
      <c r="C13" s="552">
        <f>IF('Calendriers 60'!$A$18&lt;&gt;"",'Calendriers 60'!$A$18,"")</f>
        <v>46127</v>
      </c>
      <c r="D13" s="552"/>
      <c r="E13" s="553"/>
      <c r="F13" s="69" t="s">
        <v>21</v>
      </c>
      <c r="G13" s="645" t="str">
        <f>IF('Calendriers 60'!$B$24&lt;&gt;"",'Calendriers 60'!$B$24,"")</f>
        <v>Pet Rungissoise</v>
      </c>
      <c r="H13" s="645"/>
      <c r="I13" s="646"/>
      <c r="J13" s="538"/>
      <c r="K13" s="539"/>
    </row>
    <row r="14" spans="1:15" ht="18" customHeight="1" x14ac:dyDescent="0.2">
      <c r="A14" s="212">
        <v>1</v>
      </c>
      <c r="B14" s="556" t="str">
        <f>$B$3</f>
        <v>1Boule Chevillaise B</v>
      </c>
      <c r="C14" s="541"/>
      <c r="D14" s="541"/>
      <c r="E14" s="543"/>
      <c r="F14" s="557" t="str">
        <f>$B$5</f>
        <v>3Pet Rungissoise B</v>
      </c>
      <c r="G14" s="541"/>
      <c r="H14" s="541"/>
      <c r="I14" s="543"/>
      <c r="J14" s="4"/>
      <c r="K14" s="5"/>
    </row>
    <row r="15" spans="1:15" ht="21" customHeight="1" x14ac:dyDescent="0.2">
      <c r="A15" s="68">
        <v>2</v>
      </c>
      <c r="B15" s="626" t="str">
        <f>$B$4</f>
        <v>2Mont Mesly B</v>
      </c>
      <c r="C15" s="621"/>
      <c r="D15" s="621"/>
      <c r="E15" s="622"/>
      <c r="F15" s="627" t="str">
        <f>$B$7</f>
        <v>5US Villejuif B</v>
      </c>
      <c r="G15" s="621"/>
      <c r="H15" s="621"/>
      <c r="I15" s="622"/>
      <c r="J15" s="177"/>
      <c r="K15" s="175"/>
    </row>
    <row r="16" spans="1:15" ht="18" customHeight="1" thickBot="1" x14ac:dyDescent="0.25">
      <c r="A16" s="187">
        <v>4</v>
      </c>
      <c r="B16" s="562" t="str">
        <f>$B$6</f>
        <v>4PV Butte A</v>
      </c>
      <c r="C16" s="637"/>
      <c r="D16" s="637"/>
      <c r="E16" s="638"/>
      <c r="F16" s="565" t="str">
        <f>$B$8</f>
        <v>6Exempt</v>
      </c>
      <c r="G16" s="563"/>
      <c r="H16" s="563"/>
      <c r="I16" s="564"/>
      <c r="J16" s="177"/>
      <c r="K16" s="175"/>
    </row>
    <row r="17" spans="1:11" ht="18" customHeight="1" thickBot="1" x14ac:dyDescent="0.25">
      <c r="A17" s="591" t="s">
        <v>20</v>
      </c>
      <c r="B17" s="592"/>
      <c r="C17" s="599">
        <f>IF('Calendriers 60'!$A$27&lt;&gt;"",'Calendriers 60'!$A$27,"")</f>
        <v>46148</v>
      </c>
      <c r="D17" s="599"/>
      <c r="E17" s="600"/>
      <c r="F17" s="70" t="s">
        <v>21</v>
      </c>
      <c r="G17" s="643" t="str">
        <f>IF('Calendriers 60'!$B$33&lt;&gt;"",'Calendriers 60'!$B$33,"")</f>
        <v>US Villejuif</v>
      </c>
      <c r="H17" s="643"/>
      <c r="I17" s="644"/>
      <c r="J17" s="538"/>
      <c r="K17" s="539"/>
    </row>
    <row r="18" spans="1:11" ht="18" customHeight="1" x14ac:dyDescent="0.2">
      <c r="A18" s="213">
        <v>1</v>
      </c>
      <c r="B18" s="540" t="str">
        <f>$B$3</f>
        <v>1Boule Chevillaise B</v>
      </c>
      <c r="C18" s="541"/>
      <c r="D18" s="541"/>
      <c r="E18" s="543"/>
      <c r="F18" s="542" t="str">
        <f>$B$6</f>
        <v>4PV Butte A</v>
      </c>
      <c r="G18" s="541"/>
      <c r="H18" s="541"/>
      <c r="I18" s="543"/>
      <c r="J18" s="4"/>
      <c r="K18" s="5"/>
    </row>
    <row r="19" spans="1:11" ht="18" customHeight="1" x14ac:dyDescent="0.2">
      <c r="A19" s="257">
        <v>2</v>
      </c>
      <c r="B19" s="620" t="str">
        <f>$B$4</f>
        <v>2Mont Mesly B</v>
      </c>
      <c r="C19" s="621"/>
      <c r="D19" s="621"/>
      <c r="E19" s="622"/>
      <c r="F19" s="623" t="str">
        <f>$B$8</f>
        <v>6Exempt</v>
      </c>
      <c r="G19" s="624"/>
      <c r="H19" s="624"/>
      <c r="I19" s="625"/>
      <c r="J19" s="177"/>
      <c r="K19" s="175"/>
    </row>
    <row r="20" spans="1:11" ht="18" customHeight="1" thickBot="1" x14ac:dyDescent="0.25">
      <c r="A20" s="188">
        <v>3</v>
      </c>
      <c r="B20" s="593" t="str">
        <f>$B$5</f>
        <v>3Pet Rungissoise B</v>
      </c>
      <c r="C20" s="563"/>
      <c r="D20" s="563"/>
      <c r="E20" s="564"/>
      <c r="F20" s="594" t="str">
        <f>$B$7</f>
        <v>5US Villejuif B</v>
      </c>
      <c r="G20" s="595"/>
      <c r="H20" s="595"/>
      <c r="I20" s="596"/>
      <c r="J20" s="177"/>
      <c r="K20" s="175"/>
    </row>
    <row r="21" spans="1:11" ht="21" thickBot="1" x14ac:dyDescent="0.25">
      <c r="A21" s="576" t="s">
        <v>20</v>
      </c>
      <c r="B21" s="577"/>
      <c r="C21" s="578">
        <f>IF('Calendriers 60'!$A$36&lt;&gt;"",'Calendriers 60'!$A$36,"")</f>
        <v>46162</v>
      </c>
      <c r="D21" s="578"/>
      <c r="E21" s="579"/>
      <c r="F21" s="71" t="s">
        <v>21</v>
      </c>
      <c r="G21" s="641" t="str">
        <f>IF('Calendriers 60'!$B$42&lt;&gt;"",'Calendriers 60'!$B$42,"")</f>
        <v>Mont Mesly</v>
      </c>
      <c r="H21" s="641"/>
      <c r="I21" s="642"/>
      <c r="J21" s="538"/>
      <c r="K21" s="539"/>
    </row>
    <row r="22" spans="1:11" ht="18" customHeight="1" x14ac:dyDescent="0.2">
      <c r="A22" s="72">
        <v>1</v>
      </c>
      <c r="B22" s="570" t="str">
        <f>$B$3</f>
        <v>1Boule Chevillaise B</v>
      </c>
      <c r="C22" s="519"/>
      <c r="D22" s="519"/>
      <c r="E22" s="520"/>
      <c r="F22" s="571" t="str">
        <f>$B$7</f>
        <v>5US Villejuif B</v>
      </c>
      <c r="G22" s="519"/>
      <c r="H22" s="519"/>
      <c r="I22" s="520"/>
      <c r="J22" s="4"/>
      <c r="K22" s="5"/>
    </row>
    <row r="23" spans="1:11" ht="18" customHeight="1" x14ac:dyDescent="0.2">
      <c r="A23" s="72">
        <v>2</v>
      </c>
      <c r="B23" s="572" t="str">
        <f>$B$4</f>
        <v>2Mont Mesly B</v>
      </c>
      <c r="C23" s="573"/>
      <c r="D23" s="573"/>
      <c r="E23" s="574"/>
      <c r="F23" s="575" t="str">
        <f>$B$6</f>
        <v>4PV Butte A</v>
      </c>
      <c r="G23" s="573"/>
      <c r="H23" s="573"/>
      <c r="I23" s="574"/>
      <c r="J23" s="177"/>
      <c r="K23" s="175"/>
    </row>
    <row r="24" spans="1:11" ht="18" customHeight="1" thickBot="1" x14ac:dyDescent="0.25">
      <c r="A24" s="72">
        <v>3</v>
      </c>
      <c r="B24" s="597" t="str">
        <f>$B$5</f>
        <v>3Pet Rungissoise B</v>
      </c>
      <c r="C24" s="563"/>
      <c r="D24" s="563"/>
      <c r="E24" s="564"/>
      <c r="F24" s="598" t="str">
        <f>$B$8</f>
        <v>6Exempt</v>
      </c>
      <c r="G24" s="563"/>
      <c r="H24" s="563"/>
      <c r="I24" s="564"/>
      <c r="J24" s="177"/>
      <c r="K24" s="175"/>
    </row>
    <row r="25" spans="1:11" ht="21" thickBot="1" x14ac:dyDescent="0.25">
      <c r="A25" s="610" t="s">
        <v>20</v>
      </c>
      <c r="B25" s="611"/>
      <c r="C25" s="612">
        <f>IF('Calendriers 60'!$A$45&lt;&gt;"",'Calendriers 60'!$A$45,"")</f>
        <v>46169</v>
      </c>
      <c r="D25" s="612"/>
      <c r="E25" s="613"/>
      <c r="F25" s="179" t="s">
        <v>21</v>
      </c>
      <c r="G25" s="639" t="str">
        <f>IF('Calendriers 60'!$B$51&lt;&gt;"",'Calendriers 60'!$B$51,"")</f>
        <v>PV Butte</v>
      </c>
      <c r="H25" s="639"/>
      <c r="I25" s="640"/>
      <c r="J25" s="538"/>
      <c r="K25" s="539"/>
    </row>
    <row r="26" spans="1:11" ht="18" customHeight="1" x14ac:dyDescent="0.2">
      <c r="A26" s="180">
        <v>1</v>
      </c>
      <c r="B26" s="566" t="str">
        <f>$B$3</f>
        <v>1Boule Chevillaise B</v>
      </c>
      <c r="C26" s="567"/>
      <c r="D26" s="567"/>
      <c r="E26" s="567"/>
      <c r="F26" s="568" t="str">
        <f>$B$8</f>
        <v>6Exempt</v>
      </c>
      <c r="G26" s="567"/>
      <c r="H26" s="567"/>
      <c r="I26" s="569"/>
      <c r="J26" s="4"/>
      <c r="K26" s="5"/>
    </row>
    <row r="27" spans="1:11" ht="18" customHeight="1" x14ac:dyDescent="0.2">
      <c r="A27" s="180">
        <v>2</v>
      </c>
      <c r="B27" s="604" t="str">
        <f>$B$4</f>
        <v>2Mont Mesly B</v>
      </c>
      <c r="C27" s="605"/>
      <c r="D27" s="605"/>
      <c r="E27" s="606"/>
      <c r="F27" s="607" t="str">
        <f>$B$5</f>
        <v>3Pet Rungissoise B</v>
      </c>
      <c r="G27" s="608"/>
      <c r="H27" s="608"/>
      <c r="I27" s="609"/>
      <c r="J27" s="177"/>
      <c r="K27" s="175"/>
    </row>
    <row r="28" spans="1:11" ht="18" customHeight="1" thickBot="1" x14ac:dyDescent="0.25">
      <c r="A28" s="190">
        <v>3</v>
      </c>
      <c r="B28" s="583" t="str">
        <f>$B$6</f>
        <v>4PV Butte A</v>
      </c>
      <c r="C28" s="584"/>
      <c r="D28" s="584"/>
      <c r="E28" s="585"/>
      <c r="F28" s="586" t="str">
        <f>$B$7</f>
        <v>5US Villejuif B</v>
      </c>
      <c r="G28" s="584"/>
      <c r="H28" s="584"/>
      <c r="I28" s="585"/>
      <c r="J28" s="177"/>
      <c r="K28" s="175"/>
    </row>
  </sheetData>
  <sheetProtection password="DB1B" sheet="1" objects="1" scenarios="1"/>
  <mergeCells count="65">
    <mergeCell ref="B4:E4"/>
    <mergeCell ref="F4:I4"/>
    <mergeCell ref="A1:I1"/>
    <mergeCell ref="A2:E2"/>
    <mergeCell ref="F2:I2"/>
    <mergeCell ref="B3:E3"/>
    <mergeCell ref="F3:I3"/>
    <mergeCell ref="J9:K9"/>
    <mergeCell ref="B5:E5"/>
    <mergeCell ref="F5:I5"/>
    <mergeCell ref="B6:E6"/>
    <mergeCell ref="F6:I6"/>
    <mergeCell ref="B7:E7"/>
    <mergeCell ref="F7:I7"/>
    <mergeCell ref="B8:E8"/>
    <mergeCell ref="F8:I8"/>
    <mergeCell ref="A9:B9"/>
    <mergeCell ref="C9:E9"/>
    <mergeCell ref="G9:I9"/>
    <mergeCell ref="B10:E10"/>
    <mergeCell ref="F10:I10"/>
    <mergeCell ref="B11:E11"/>
    <mergeCell ref="F11:I11"/>
    <mergeCell ref="B12:E12"/>
    <mergeCell ref="F12:I12"/>
    <mergeCell ref="A13:B13"/>
    <mergeCell ref="C13:E13"/>
    <mergeCell ref="G13:I13"/>
    <mergeCell ref="J13:K13"/>
    <mergeCell ref="B14:E14"/>
    <mergeCell ref="F14:I14"/>
    <mergeCell ref="B20:E20"/>
    <mergeCell ref="F20:I20"/>
    <mergeCell ref="B15:E15"/>
    <mergeCell ref="F15:I15"/>
    <mergeCell ref="B16:E16"/>
    <mergeCell ref="F16:I16"/>
    <mergeCell ref="A17:B17"/>
    <mergeCell ref="C17:E17"/>
    <mergeCell ref="G17:I17"/>
    <mergeCell ref="J17:K17"/>
    <mergeCell ref="B18:E18"/>
    <mergeCell ref="F18:I18"/>
    <mergeCell ref="B19:E19"/>
    <mergeCell ref="F19:I19"/>
    <mergeCell ref="A21:B21"/>
    <mergeCell ref="C21:E21"/>
    <mergeCell ref="G21:I21"/>
    <mergeCell ref="J21:K21"/>
    <mergeCell ref="B22:E22"/>
    <mergeCell ref="F22:I22"/>
    <mergeCell ref="B28:E28"/>
    <mergeCell ref="F28:I28"/>
    <mergeCell ref="B23:E23"/>
    <mergeCell ref="F23:I23"/>
    <mergeCell ref="B24:E24"/>
    <mergeCell ref="F24:I24"/>
    <mergeCell ref="A25:B25"/>
    <mergeCell ref="C25:E25"/>
    <mergeCell ref="G25:I25"/>
    <mergeCell ref="J25:K25"/>
    <mergeCell ref="B26:E26"/>
    <mergeCell ref="F26:I26"/>
    <mergeCell ref="B27:E27"/>
    <mergeCell ref="F27:I27"/>
  </mergeCells>
  <printOptions horizontalCentered="1"/>
  <pageMargins left="0" right="0" top="0.59055118110236227" bottom="0.59055118110236227" header="0.31496062992125984" footer="0.31496062992125984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7937" r:id="rId4" name="Button 1">
              <controlPr locked="0" defaultSize="0" print="0" autoFill="0" autoPict="0" macro="[0]!RazDiv460">
                <anchor moveWithCells="1" sizeWithCells="1">
                  <from>
                    <xdr:col>12</xdr:col>
                    <xdr:colOff>0</xdr:colOff>
                    <xdr:row>11</xdr:row>
                    <xdr:rowOff>0</xdr:rowOff>
                  </from>
                  <to>
                    <xdr:col>13</xdr:col>
                    <xdr:colOff>66675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2"/>
  <dimension ref="A1:O28"/>
  <sheetViews>
    <sheetView topLeftCell="A16" zoomScale="90" zoomScaleNormal="90" workbookViewId="0">
      <selection activeCell="N18" sqref="N18"/>
    </sheetView>
  </sheetViews>
  <sheetFormatPr baseColWidth="10" defaultRowHeight="12.75" x14ac:dyDescent="0.2"/>
  <cols>
    <col min="1" max="1" width="3.28515625" style="1" customWidth="1"/>
    <col min="2" max="9" width="10.7109375" style="1" customWidth="1"/>
    <col min="10" max="11" width="6.7109375" style="1" customWidth="1"/>
    <col min="12" max="16384" width="11.42578125" style="2"/>
  </cols>
  <sheetData>
    <row r="1" spans="1:15" ht="27" thickBot="1" x14ac:dyDescent="0.25">
      <c r="A1" s="506" t="s">
        <v>412</v>
      </c>
      <c r="B1" s="507"/>
      <c r="C1" s="507"/>
      <c r="D1" s="507"/>
      <c r="E1" s="507"/>
      <c r="F1" s="507"/>
      <c r="G1" s="507"/>
      <c r="H1" s="507"/>
      <c r="I1" s="508"/>
    </row>
    <row r="2" spans="1:15" ht="21" thickBot="1" x14ac:dyDescent="0.25">
      <c r="A2" s="509" t="s">
        <v>0</v>
      </c>
      <c r="B2" s="510"/>
      <c r="C2" s="510"/>
      <c r="D2" s="510"/>
      <c r="E2" s="511"/>
      <c r="F2" s="512" t="s">
        <v>1</v>
      </c>
      <c r="G2" s="513"/>
      <c r="H2" s="513"/>
      <c r="I2" s="514"/>
    </row>
    <row r="3" spans="1:15" ht="18" customHeight="1" x14ac:dyDescent="0.2">
      <c r="A3" s="62">
        <v>1</v>
      </c>
      <c r="B3" s="515" t="str">
        <f>'Divisions 60'!$H$32</f>
        <v>1Pet Bois Auteuil</v>
      </c>
      <c r="C3" s="516"/>
      <c r="D3" s="516"/>
      <c r="E3" s="517"/>
      <c r="F3" s="503" t="s">
        <v>445</v>
      </c>
      <c r="G3" s="504"/>
      <c r="H3" s="504"/>
      <c r="I3" s="505"/>
      <c r="J3" s="3"/>
      <c r="K3" s="3"/>
      <c r="O3" s="160" t="s">
        <v>223</v>
      </c>
    </row>
    <row r="4" spans="1:15" ht="18" customHeight="1" x14ac:dyDescent="0.2">
      <c r="A4" s="56">
        <v>2</v>
      </c>
      <c r="B4" s="500" t="str">
        <f>'Divisions 60'!$H$33</f>
        <v>2PV Butte B</v>
      </c>
      <c r="C4" s="501"/>
      <c r="D4" s="501"/>
      <c r="E4" s="502"/>
      <c r="F4" s="503" t="s">
        <v>23</v>
      </c>
      <c r="G4" s="504"/>
      <c r="H4" s="504"/>
      <c r="I4" s="505"/>
      <c r="J4" s="3"/>
      <c r="K4" s="3"/>
      <c r="O4" s="160" t="s">
        <v>224</v>
      </c>
    </row>
    <row r="5" spans="1:15" ht="18" customHeight="1" x14ac:dyDescent="0.2">
      <c r="A5" s="56">
        <v>3</v>
      </c>
      <c r="B5" s="500" t="str">
        <f>'Divisions 60'!$H$34</f>
        <v>3Boule Chevillaise C</v>
      </c>
      <c r="C5" s="501"/>
      <c r="D5" s="501"/>
      <c r="E5" s="502"/>
      <c r="F5" s="503" t="s">
        <v>384</v>
      </c>
      <c r="G5" s="504"/>
      <c r="H5" s="504"/>
      <c r="I5" s="505"/>
      <c r="J5" s="3"/>
      <c r="K5" s="3"/>
      <c r="O5" s="160" t="s">
        <v>226</v>
      </c>
    </row>
    <row r="6" spans="1:15" ht="18" customHeight="1" x14ac:dyDescent="0.2">
      <c r="A6" s="56">
        <v>4</v>
      </c>
      <c r="B6" s="500" t="str">
        <f>'Divisions 60'!$H$35</f>
        <v>4Pet Anatol France B</v>
      </c>
      <c r="C6" s="501"/>
      <c r="D6" s="501"/>
      <c r="E6" s="502"/>
      <c r="F6" s="503" t="s">
        <v>368</v>
      </c>
      <c r="G6" s="504"/>
      <c r="H6" s="504"/>
      <c r="I6" s="505"/>
      <c r="J6" s="3"/>
      <c r="K6" s="3"/>
      <c r="O6" s="160" t="s">
        <v>225</v>
      </c>
    </row>
    <row r="7" spans="1:15" ht="18" customHeight="1" x14ac:dyDescent="0.2">
      <c r="A7" s="159">
        <v>5</v>
      </c>
      <c r="B7" s="500" t="str">
        <f>'Divisions 60'!$H$36</f>
        <v>5Villeneuve le Roi Pet</v>
      </c>
      <c r="C7" s="501"/>
      <c r="D7" s="501"/>
      <c r="E7" s="502"/>
      <c r="F7" s="503" t="s">
        <v>446</v>
      </c>
      <c r="G7" s="632"/>
      <c r="H7" s="632"/>
      <c r="I7" s="633"/>
      <c r="J7" s="3"/>
      <c r="K7" s="3"/>
      <c r="O7" s="160"/>
    </row>
    <row r="8" spans="1:15" ht="18" customHeight="1" thickBot="1" x14ac:dyDescent="0.25">
      <c r="A8" s="159">
        <v>6</v>
      </c>
      <c r="B8" s="647" t="str">
        <f>'Divisions 60'!$H$37</f>
        <v>6Exempt</v>
      </c>
      <c r="C8" s="648"/>
      <c r="D8" s="648"/>
      <c r="E8" s="649"/>
      <c r="F8" s="617"/>
      <c r="G8" s="618"/>
      <c r="H8" s="618"/>
      <c r="I8" s="619"/>
      <c r="J8" s="3"/>
      <c r="K8" s="3"/>
      <c r="O8" s="160"/>
    </row>
    <row r="9" spans="1:15" ht="21" customHeight="1" thickBot="1" x14ac:dyDescent="0.25">
      <c r="A9" s="529" t="s">
        <v>20</v>
      </c>
      <c r="B9" s="530"/>
      <c r="C9" s="531">
        <f>IF('Calendriers 60'!$A$9&lt;&gt;"",'Calendriers 60'!$A$9,"")</f>
        <v>46120</v>
      </c>
      <c r="D9" s="531"/>
      <c r="E9" s="532"/>
      <c r="F9" s="64" t="s">
        <v>21</v>
      </c>
      <c r="G9" s="533" t="str">
        <f>IF('Calendriers 60'!$B$16&lt;&gt;"",'Calendriers 60'!$B$16,"")</f>
        <v>Pet Bois Auteuil</v>
      </c>
      <c r="H9" s="533"/>
      <c r="I9" s="534"/>
      <c r="J9" s="544"/>
      <c r="K9" s="545"/>
      <c r="O9" s="160"/>
    </row>
    <row r="10" spans="1:15" ht="18" customHeight="1" x14ac:dyDescent="0.2">
      <c r="A10" s="211">
        <v>1</v>
      </c>
      <c r="B10" s="522" t="str">
        <f>$B$3</f>
        <v>1Pet Bois Auteuil</v>
      </c>
      <c r="C10" s="523"/>
      <c r="D10" s="523"/>
      <c r="E10" s="525"/>
      <c r="F10" s="524" t="str">
        <f>$B$4</f>
        <v>2PV Butte B</v>
      </c>
      <c r="G10" s="523"/>
      <c r="H10" s="523"/>
      <c r="I10" s="525"/>
      <c r="J10" s="4"/>
      <c r="K10" s="5"/>
      <c r="O10" s="160"/>
    </row>
    <row r="11" spans="1:15" ht="18" customHeight="1" x14ac:dyDescent="0.2">
      <c r="A11" s="67">
        <v>2</v>
      </c>
      <c r="B11" s="628" t="str">
        <f>$B$5</f>
        <v>3Boule Chevillaise C</v>
      </c>
      <c r="C11" s="629"/>
      <c r="D11" s="629"/>
      <c r="E11" s="630"/>
      <c r="F11" s="631" t="str">
        <f>$B$6</f>
        <v>4Pet Anatol France B</v>
      </c>
      <c r="G11" s="621"/>
      <c r="H11" s="621"/>
      <c r="I11" s="622"/>
      <c r="J11" s="177"/>
      <c r="K11" s="175"/>
    </row>
    <row r="12" spans="1:15" ht="21" customHeight="1" thickBot="1" x14ac:dyDescent="0.25">
      <c r="A12" s="186">
        <v>3</v>
      </c>
      <c r="B12" s="558" t="str">
        <f>$B$7</f>
        <v>5Villeneuve le Roi Pet</v>
      </c>
      <c r="C12" s="559"/>
      <c r="D12" s="559"/>
      <c r="E12" s="561"/>
      <c r="F12" s="560" t="str">
        <f>$B$8</f>
        <v>6Exempt</v>
      </c>
      <c r="G12" s="563"/>
      <c r="H12" s="563"/>
      <c r="I12" s="564"/>
      <c r="J12" s="177"/>
      <c r="K12" s="175"/>
    </row>
    <row r="13" spans="1:15" ht="18" customHeight="1" thickBot="1" x14ac:dyDescent="0.25">
      <c r="A13" s="550" t="s">
        <v>20</v>
      </c>
      <c r="B13" s="551"/>
      <c r="C13" s="552">
        <f>IF('Calendriers 60'!$A$18&lt;&gt;"",'Calendriers 60'!$A$18,"")</f>
        <v>46127</v>
      </c>
      <c r="D13" s="552"/>
      <c r="E13" s="553"/>
      <c r="F13" s="69" t="s">
        <v>21</v>
      </c>
      <c r="G13" s="645" t="str">
        <f>IF('Calendriers 60'!$B$25&lt;&gt;"",'Calendriers 60'!$B$25,"")</f>
        <v>Boule Chevillaise</v>
      </c>
      <c r="H13" s="645"/>
      <c r="I13" s="646"/>
      <c r="J13" s="538"/>
      <c r="K13" s="539"/>
    </row>
    <row r="14" spans="1:15" ht="18" customHeight="1" x14ac:dyDescent="0.2">
      <c r="A14" s="212">
        <v>1</v>
      </c>
      <c r="B14" s="556" t="str">
        <f>$B$3</f>
        <v>1Pet Bois Auteuil</v>
      </c>
      <c r="C14" s="541"/>
      <c r="D14" s="541"/>
      <c r="E14" s="543"/>
      <c r="F14" s="557" t="str">
        <f>$B$5</f>
        <v>3Boule Chevillaise C</v>
      </c>
      <c r="G14" s="541"/>
      <c r="H14" s="541"/>
      <c r="I14" s="543"/>
      <c r="J14" s="4"/>
      <c r="K14" s="5"/>
    </row>
    <row r="15" spans="1:15" ht="21" customHeight="1" x14ac:dyDescent="0.2">
      <c r="A15" s="68">
        <v>2</v>
      </c>
      <c r="B15" s="626" t="str">
        <f>$B$4</f>
        <v>2PV Butte B</v>
      </c>
      <c r="C15" s="621"/>
      <c r="D15" s="621"/>
      <c r="E15" s="622"/>
      <c r="F15" s="627" t="str">
        <f>$B$7</f>
        <v>5Villeneuve le Roi Pet</v>
      </c>
      <c r="G15" s="621"/>
      <c r="H15" s="621"/>
      <c r="I15" s="622"/>
      <c r="J15" s="177"/>
      <c r="K15" s="175"/>
    </row>
    <row r="16" spans="1:15" ht="18" customHeight="1" thickBot="1" x14ac:dyDescent="0.25">
      <c r="A16" s="187">
        <v>4</v>
      </c>
      <c r="B16" s="562" t="str">
        <f>$B$6</f>
        <v>4Pet Anatol France B</v>
      </c>
      <c r="C16" s="637"/>
      <c r="D16" s="637"/>
      <c r="E16" s="638"/>
      <c r="F16" s="565" t="str">
        <f>$B$8</f>
        <v>6Exempt</v>
      </c>
      <c r="G16" s="563"/>
      <c r="H16" s="563"/>
      <c r="I16" s="564"/>
      <c r="J16" s="177"/>
      <c r="K16" s="175"/>
    </row>
    <row r="17" spans="1:11" ht="18" customHeight="1" thickBot="1" x14ac:dyDescent="0.25">
      <c r="A17" s="591" t="s">
        <v>20</v>
      </c>
      <c r="B17" s="592"/>
      <c r="C17" s="599">
        <f>IF('Calendriers 60'!$A$27&lt;&gt;"",'Calendriers 60'!$A$27,"")</f>
        <v>46148</v>
      </c>
      <c r="D17" s="599"/>
      <c r="E17" s="600"/>
      <c r="F17" s="70" t="s">
        <v>21</v>
      </c>
      <c r="G17" s="643" t="str">
        <f>IF('Calendriers 60'!$B$34&lt;&gt;"",'Calendriers 60'!$B$34,"")</f>
        <v>Villeneuve le Roi</v>
      </c>
      <c r="H17" s="643"/>
      <c r="I17" s="644"/>
      <c r="J17" s="538"/>
      <c r="K17" s="539"/>
    </row>
    <row r="18" spans="1:11" ht="18" customHeight="1" x14ac:dyDescent="0.2">
      <c r="A18" s="213">
        <v>1</v>
      </c>
      <c r="B18" s="540" t="str">
        <f>$B$3</f>
        <v>1Pet Bois Auteuil</v>
      </c>
      <c r="C18" s="541"/>
      <c r="D18" s="541"/>
      <c r="E18" s="543"/>
      <c r="F18" s="542" t="str">
        <f>$B$6</f>
        <v>4Pet Anatol France B</v>
      </c>
      <c r="G18" s="541"/>
      <c r="H18" s="541"/>
      <c r="I18" s="543"/>
      <c r="J18" s="4"/>
      <c r="K18" s="5"/>
    </row>
    <row r="19" spans="1:11" ht="18" customHeight="1" x14ac:dyDescent="0.2">
      <c r="A19" s="257">
        <v>2</v>
      </c>
      <c r="B19" s="620" t="str">
        <f>$B$4</f>
        <v>2PV Butte B</v>
      </c>
      <c r="C19" s="621"/>
      <c r="D19" s="621"/>
      <c r="E19" s="622"/>
      <c r="F19" s="623" t="str">
        <f>$B$8</f>
        <v>6Exempt</v>
      </c>
      <c r="G19" s="624"/>
      <c r="H19" s="624"/>
      <c r="I19" s="625"/>
      <c r="J19" s="177"/>
      <c r="K19" s="175"/>
    </row>
    <row r="20" spans="1:11" ht="18" customHeight="1" thickBot="1" x14ac:dyDescent="0.25">
      <c r="A20" s="188">
        <v>3</v>
      </c>
      <c r="B20" s="593" t="str">
        <f>$B$5</f>
        <v>3Boule Chevillaise C</v>
      </c>
      <c r="C20" s="563"/>
      <c r="D20" s="563"/>
      <c r="E20" s="564"/>
      <c r="F20" s="594" t="str">
        <f>$B$7</f>
        <v>5Villeneuve le Roi Pet</v>
      </c>
      <c r="G20" s="595"/>
      <c r="H20" s="595"/>
      <c r="I20" s="596"/>
      <c r="J20" s="177"/>
      <c r="K20" s="175"/>
    </row>
    <row r="21" spans="1:11" ht="21" thickBot="1" x14ac:dyDescent="0.25">
      <c r="A21" s="576" t="s">
        <v>20</v>
      </c>
      <c r="B21" s="577"/>
      <c r="C21" s="578">
        <f>IF('Calendriers 60'!$A$36&lt;&gt;"",'Calendriers 60'!$A$36,"")</f>
        <v>46162</v>
      </c>
      <c r="D21" s="578"/>
      <c r="E21" s="579"/>
      <c r="F21" s="71" t="s">
        <v>21</v>
      </c>
      <c r="G21" s="641" t="str">
        <f>IF('Calendriers 60'!$B$43&lt;&gt;"",'Calendriers 60'!$B$43,"")</f>
        <v>PV Butte</v>
      </c>
      <c r="H21" s="641"/>
      <c r="I21" s="642"/>
      <c r="J21" s="538"/>
      <c r="K21" s="539"/>
    </row>
    <row r="22" spans="1:11" ht="18" customHeight="1" x14ac:dyDescent="0.2">
      <c r="A22" s="72">
        <v>1</v>
      </c>
      <c r="B22" s="570" t="str">
        <f>$B$3</f>
        <v>1Pet Bois Auteuil</v>
      </c>
      <c r="C22" s="519"/>
      <c r="D22" s="519"/>
      <c r="E22" s="520"/>
      <c r="F22" s="571" t="str">
        <f>$B$7</f>
        <v>5Villeneuve le Roi Pet</v>
      </c>
      <c r="G22" s="519"/>
      <c r="H22" s="519"/>
      <c r="I22" s="520"/>
      <c r="J22" s="4"/>
      <c r="K22" s="5"/>
    </row>
    <row r="23" spans="1:11" ht="18" customHeight="1" x14ac:dyDescent="0.2">
      <c r="A23" s="72">
        <v>2</v>
      </c>
      <c r="B23" s="572" t="str">
        <f>$B$4</f>
        <v>2PV Butte B</v>
      </c>
      <c r="C23" s="573"/>
      <c r="D23" s="573"/>
      <c r="E23" s="574"/>
      <c r="F23" s="575" t="str">
        <f>$B$6</f>
        <v>4Pet Anatol France B</v>
      </c>
      <c r="G23" s="573"/>
      <c r="H23" s="573"/>
      <c r="I23" s="574"/>
      <c r="J23" s="177"/>
      <c r="K23" s="175"/>
    </row>
    <row r="24" spans="1:11" ht="18" customHeight="1" thickBot="1" x14ac:dyDescent="0.25">
      <c r="A24" s="72">
        <v>3</v>
      </c>
      <c r="B24" s="597" t="str">
        <f>$B$5</f>
        <v>3Boule Chevillaise C</v>
      </c>
      <c r="C24" s="563"/>
      <c r="D24" s="563"/>
      <c r="E24" s="564"/>
      <c r="F24" s="598" t="str">
        <f>$B$8</f>
        <v>6Exempt</v>
      </c>
      <c r="G24" s="563"/>
      <c r="H24" s="563"/>
      <c r="I24" s="564"/>
      <c r="J24" s="177"/>
      <c r="K24" s="175"/>
    </row>
    <row r="25" spans="1:11" ht="21" thickBot="1" x14ac:dyDescent="0.25">
      <c r="A25" s="610" t="s">
        <v>20</v>
      </c>
      <c r="B25" s="611"/>
      <c r="C25" s="612">
        <f>IF('Calendriers 60'!$A$45&lt;&gt;"",'Calendriers 60'!$A$45,"")</f>
        <v>46169</v>
      </c>
      <c r="D25" s="612"/>
      <c r="E25" s="613"/>
      <c r="F25" s="179" t="s">
        <v>21</v>
      </c>
      <c r="G25" s="639" t="str">
        <f>IF('Calendriers 60'!$B$52&lt;&gt;"",'Calendriers 60'!$B$52,"")</f>
        <v>Pet Anatole France</v>
      </c>
      <c r="H25" s="639"/>
      <c r="I25" s="640"/>
      <c r="J25" s="538"/>
      <c r="K25" s="539"/>
    </row>
    <row r="26" spans="1:11" ht="18" customHeight="1" x14ac:dyDescent="0.2">
      <c r="A26" s="180">
        <v>1</v>
      </c>
      <c r="B26" s="566" t="str">
        <f>$B$3</f>
        <v>1Pet Bois Auteuil</v>
      </c>
      <c r="C26" s="567"/>
      <c r="D26" s="567"/>
      <c r="E26" s="567"/>
      <c r="F26" s="568" t="str">
        <f>$B$8</f>
        <v>6Exempt</v>
      </c>
      <c r="G26" s="567"/>
      <c r="H26" s="567"/>
      <c r="I26" s="569"/>
      <c r="J26" s="4"/>
      <c r="K26" s="5"/>
    </row>
    <row r="27" spans="1:11" ht="18" customHeight="1" x14ac:dyDescent="0.2">
      <c r="A27" s="180">
        <v>2</v>
      </c>
      <c r="B27" s="604" t="str">
        <f>$B$4</f>
        <v>2PV Butte B</v>
      </c>
      <c r="C27" s="605"/>
      <c r="D27" s="605"/>
      <c r="E27" s="606"/>
      <c r="F27" s="607" t="str">
        <f>$B$5</f>
        <v>3Boule Chevillaise C</v>
      </c>
      <c r="G27" s="608"/>
      <c r="H27" s="608"/>
      <c r="I27" s="609"/>
      <c r="J27" s="177"/>
      <c r="K27" s="175"/>
    </row>
    <row r="28" spans="1:11" ht="18" customHeight="1" thickBot="1" x14ac:dyDescent="0.25">
      <c r="A28" s="190">
        <v>3</v>
      </c>
      <c r="B28" s="583" t="str">
        <f>$B$6</f>
        <v>4Pet Anatol France B</v>
      </c>
      <c r="C28" s="584"/>
      <c r="D28" s="584"/>
      <c r="E28" s="585"/>
      <c r="F28" s="586" t="str">
        <f>$B$7</f>
        <v>5Villeneuve le Roi Pet</v>
      </c>
      <c r="G28" s="584"/>
      <c r="H28" s="584"/>
      <c r="I28" s="585"/>
      <c r="J28" s="177"/>
      <c r="K28" s="175"/>
    </row>
  </sheetData>
  <sheetProtection password="DB1B" sheet="1" objects="1" scenarios="1"/>
  <mergeCells count="65">
    <mergeCell ref="B4:E4"/>
    <mergeCell ref="F4:I4"/>
    <mergeCell ref="A1:I1"/>
    <mergeCell ref="A2:E2"/>
    <mergeCell ref="F2:I2"/>
    <mergeCell ref="B3:E3"/>
    <mergeCell ref="F3:I3"/>
    <mergeCell ref="J9:K9"/>
    <mergeCell ref="B5:E5"/>
    <mergeCell ref="F5:I5"/>
    <mergeCell ref="B6:E6"/>
    <mergeCell ref="F6:I6"/>
    <mergeCell ref="B7:E7"/>
    <mergeCell ref="F7:I7"/>
    <mergeCell ref="B8:E8"/>
    <mergeCell ref="F8:I8"/>
    <mergeCell ref="A9:B9"/>
    <mergeCell ref="C9:E9"/>
    <mergeCell ref="G9:I9"/>
    <mergeCell ref="B10:E10"/>
    <mergeCell ref="F10:I10"/>
    <mergeCell ref="B11:E11"/>
    <mergeCell ref="F11:I11"/>
    <mergeCell ref="B12:E12"/>
    <mergeCell ref="F12:I12"/>
    <mergeCell ref="A13:B13"/>
    <mergeCell ref="C13:E13"/>
    <mergeCell ref="G13:I13"/>
    <mergeCell ref="J13:K13"/>
    <mergeCell ref="B14:E14"/>
    <mergeCell ref="F14:I14"/>
    <mergeCell ref="B20:E20"/>
    <mergeCell ref="F20:I20"/>
    <mergeCell ref="B15:E15"/>
    <mergeCell ref="F15:I15"/>
    <mergeCell ref="B16:E16"/>
    <mergeCell ref="F16:I16"/>
    <mergeCell ref="A17:B17"/>
    <mergeCell ref="C17:E17"/>
    <mergeCell ref="G17:I17"/>
    <mergeCell ref="J17:K17"/>
    <mergeCell ref="B18:E18"/>
    <mergeCell ref="F18:I18"/>
    <mergeCell ref="B19:E19"/>
    <mergeCell ref="F19:I19"/>
    <mergeCell ref="A21:B21"/>
    <mergeCell ref="C21:E21"/>
    <mergeCell ref="G21:I21"/>
    <mergeCell ref="J21:K21"/>
    <mergeCell ref="B22:E22"/>
    <mergeCell ref="F22:I22"/>
    <mergeCell ref="B28:E28"/>
    <mergeCell ref="F28:I28"/>
    <mergeCell ref="B23:E23"/>
    <mergeCell ref="F23:I23"/>
    <mergeCell ref="B24:E24"/>
    <mergeCell ref="F24:I24"/>
    <mergeCell ref="A25:B25"/>
    <mergeCell ref="C25:E25"/>
    <mergeCell ref="G25:I25"/>
    <mergeCell ref="J25:K25"/>
    <mergeCell ref="B26:E26"/>
    <mergeCell ref="F26:I26"/>
    <mergeCell ref="B27:E27"/>
    <mergeCell ref="F27:I27"/>
  </mergeCells>
  <printOptions horizontalCentered="1"/>
  <pageMargins left="0" right="0" top="0.59055118110236227" bottom="0.59055118110236227" header="0.31496062992125984" footer="0.31496062992125984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8961" r:id="rId4" name="Button 1">
              <controlPr locked="0" defaultSize="0" print="0" autoFill="0" autoPict="0" macro="[0]!RazDiv460">
                <anchor moveWithCells="1" sizeWithCells="1">
                  <from>
                    <xdr:col>12</xdr:col>
                    <xdr:colOff>0</xdr:colOff>
                    <xdr:row>11</xdr:row>
                    <xdr:rowOff>0</xdr:rowOff>
                  </from>
                  <to>
                    <xdr:col>13</xdr:col>
                    <xdr:colOff>66675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35"/>
  <dimension ref="A1:BH87"/>
  <sheetViews>
    <sheetView showWhiteSpace="0" zoomScale="70" zoomScaleNormal="70" workbookViewId="0">
      <selection sqref="A1:BH1"/>
    </sheetView>
  </sheetViews>
  <sheetFormatPr baseColWidth="10" defaultRowHeight="12.75" x14ac:dyDescent="0.2"/>
  <cols>
    <col min="1" max="1" width="4.5703125" style="224" customWidth="1"/>
    <col min="2" max="2" width="44.28515625" style="224" customWidth="1"/>
    <col min="3" max="3" width="5.7109375" style="224" customWidth="1"/>
    <col min="4" max="8" width="5.7109375" style="224" hidden="1" customWidth="1"/>
    <col min="9" max="9" width="5.7109375" style="224" customWidth="1"/>
    <col min="10" max="12" width="5.7109375" style="224" hidden="1" customWidth="1"/>
    <col min="13" max="13" width="5.140625" style="224" hidden="1" customWidth="1"/>
    <col min="14" max="17" width="5.7109375" style="224" hidden="1" customWidth="1"/>
    <col min="18" max="18" width="5.7109375" style="224" customWidth="1"/>
    <col min="19" max="26" width="5.7109375" style="224" hidden="1" customWidth="1"/>
    <col min="27" max="27" width="5.7109375" style="224" customWidth="1"/>
    <col min="28" max="35" width="5.7109375" style="224" hidden="1" customWidth="1"/>
    <col min="36" max="36" width="5.7109375" style="224" customWidth="1"/>
    <col min="37" max="43" width="5.7109375" style="224" hidden="1" customWidth="1"/>
    <col min="44" max="44" width="5.7109375" style="224" customWidth="1"/>
    <col min="45" max="51" width="5.7109375" style="224" hidden="1" customWidth="1"/>
    <col min="52" max="52" width="5.7109375" style="224" customWidth="1"/>
    <col min="53" max="59" width="5.7109375" style="224" hidden="1" customWidth="1"/>
    <col min="60" max="60" width="5.7109375" style="224" customWidth="1"/>
    <col min="61" max="16384" width="11.42578125" style="224"/>
  </cols>
  <sheetData>
    <row r="1" spans="1:60" ht="21.95" customHeight="1" x14ac:dyDescent="0.2">
      <c r="A1" s="650" t="s">
        <v>16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  <c r="AA1" s="650"/>
      <c r="AB1" s="650"/>
      <c r="AC1" s="650"/>
      <c r="AD1" s="650"/>
      <c r="AE1" s="650"/>
      <c r="AF1" s="650"/>
      <c r="AG1" s="650"/>
      <c r="AH1" s="650"/>
      <c r="AI1" s="650"/>
      <c r="AJ1" s="650"/>
      <c r="AK1" s="650"/>
      <c r="AL1" s="650"/>
      <c r="AM1" s="650"/>
      <c r="AN1" s="650"/>
      <c r="AO1" s="650"/>
      <c r="AP1" s="650"/>
      <c r="AQ1" s="650"/>
      <c r="AR1" s="650"/>
      <c r="AS1" s="650"/>
      <c r="AT1" s="650"/>
      <c r="AU1" s="650"/>
      <c r="AV1" s="650"/>
      <c r="AW1" s="650"/>
      <c r="AX1" s="650"/>
      <c r="AY1" s="650"/>
      <c r="AZ1" s="650"/>
      <c r="BA1" s="650"/>
      <c r="BB1" s="650"/>
      <c r="BC1" s="650"/>
      <c r="BD1" s="650"/>
      <c r="BE1" s="650"/>
      <c r="BF1" s="650"/>
      <c r="BG1" s="650"/>
      <c r="BH1" s="650"/>
    </row>
    <row r="2" spans="1:60" ht="9.9499999999999993" customHeight="1" x14ac:dyDescent="0.2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</row>
    <row r="3" spans="1:60" ht="20.25" x14ac:dyDescent="0.2">
      <c r="A3" s="650" t="s">
        <v>17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  <c r="AM3" s="650"/>
      <c r="AN3" s="650"/>
      <c r="AO3" s="650"/>
      <c r="AP3" s="650"/>
      <c r="AQ3" s="650"/>
      <c r="AR3" s="650"/>
      <c r="AS3" s="650"/>
      <c r="AT3" s="650"/>
      <c r="AU3" s="650"/>
      <c r="AV3" s="650"/>
      <c r="AW3" s="650"/>
      <c r="AX3" s="650"/>
      <c r="AY3" s="650"/>
      <c r="AZ3" s="650"/>
      <c r="BA3" s="650"/>
      <c r="BB3" s="650"/>
      <c r="BC3" s="650"/>
      <c r="BD3" s="650"/>
      <c r="BE3" s="650"/>
      <c r="BF3" s="650"/>
      <c r="BG3" s="650"/>
      <c r="BH3" s="650"/>
    </row>
    <row r="4" spans="1:60" ht="9.9499999999999993" customHeight="1" x14ac:dyDescent="0.2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</row>
    <row r="5" spans="1:60" ht="18" customHeight="1" x14ac:dyDescent="0.2">
      <c r="A5" s="651" t="s">
        <v>417</v>
      </c>
      <c r="B5" s="651"/>
      <c r="C5" s="651"/>
      <c r="D5" s="651"/>
      <c r="E5" s="651"/>
      <c r="F5" s="651"/>
      <c r="G5" s="651"/>
      <c r="H5" s="651"/>
      <c r="I5" s="651"/>
      <c r="J5" s="651"/>
      <c r="K5" s="651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51"/>
      <c r="W5" s="651"/>
      <c r="X5" s="651"/>
      <c r="Y5" s="651"/>
      <c r="Z5" s="651"/>
      <c r="AA5" s="651"/>
      <c r="AB5" s="651"/>
      <c r="AC5" s="651"/>
      <c r="AD5" s="651"/>
      <c r="AE5" s="651"/>
      <c r="AF5" s="651"/>
      <c r="AG5" s="651"/>
      <c r="AH5" s="651"/>
      <c r="AI5" s="651"/>
      <c r="AJ5" s="651"/>
      <c r="AK5" s="651"/>
      <c r="AL5" s="651"/>
      <c r="AM5" s="651"/>
      <c r="AN5" s="651"/>
      <c r="AO5" s="651"/>
      <c r="AP5" s="651"/>
      <c r="AQ5" s="651"/>
      <c r="AR5" s="651"/>
      <c r="AS5" s="651"/>
      <c r="AT5" s="651"/>
      <c r="AU5" s="651"/>
      <c r="AV5" s="651"/>
      <c r="AW5" s="651"/>
      <c r="AX5" s="651"/>
      <c r="AY5" s="651"/>
      <c r="AZ5" s="651"/>
      <c r="BA5" s="651"/>
      <c r="BB5" s="651"/>
      <c r="BC5" s="651"/>
      <c r="BD5" s="651"/>
      <c r="BE5" s="651"/>
      <c r="BF5" s="651"/>
      <c r="BG5" s="651"/>
      <c r="BH5" s="651"/>
    </row>
    <row r="6" spans="1:60" ht="9.9499999999999993" customHeight="1" x14ac:dyDescent="0.2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</row>
    <row r="7" spans="1:60" ht="18" customHeight="1" x14ac:dyDescent="0.2">
      <c r="A7" s="420"/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</row>
    <row r="8" spans="1:60" ht="5.0999999999999996" customHeight="1" x14ac:dyDescent="0.2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</row>
    <row r="9" spans="1:60" ht="18" customHeight="1" x14ac:dyDescent="0.2">
      <c r="A9" s="420" t="s">
        <v>14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L9" s="420"/>
      <c r="AM9" s="420"/>
      <c r="AN9" s="420"/>
      <c r="AO9" s="420"/>
      <c r="AP9" s="420"/>
      <c r="AQ9" s="420"/>
      <c r="AR9" s="420"/>
      <c r="AS9" s="420"/>
      <c r="AT9" s="420"/>
      <c r="AU9" s="420"/>
      <c r="AV9" s="420"/>
      <c r="AW9" s="420"/>
      <c r="AX9" s="420"/>
      <c r="AY9" s="420"/>
      <c r="AZ9" s="420"/>
      <c r="BA9" s="420"/>
      <c r="BB9" s="420"/>
      <c r="BC9" s="420"/>
      <c r="BD9" s="420"/>
      <c r="BE9" s="420"/>
      <c r="BF9" s="420"/>
      <c r="BG9" s="420"/>
      <c r="BH9" s="420"/>
    </row>
    <row r="10" spans="1:60" ht="15.95" customHeight="1" thickBot="1" x14ac:dyDescent="0.25"/>
    <row r="11" spans="1:60" ht="15.95" customHeight="1" thickTop="1" thickBot="1" x14ac:dyDescent="0.25">
      <c r="B11" s="226" t="s">
        <v>15</v>
      </c>
      <c r="C11" s="227" t="s">
        <v>3</v>
      </c>
      <c r="D11" s="227" t="s">
        <v>4</v>
      </c>
      <c r="E11" s="227" t="s">
        <v>5</v>
      </c>
      <c r="F11" s="227" t="s">
        <v>6</v>
      </c>
      <c r="G11" s="227" t="s">
        <v>2</v>
      </c>
      <c r="H11" s="227" t="s">
        <v>7</v>
      </c>
      <c r="I11" s="227" t="s">
        <v>4</v>
      </c>
      <c r="J11" s="227">
        <v>1</v>
      </c>
      <c r="K11" s="227">
        <v>2</v>
      </c>
      <c r="L11" s="227">
        <v>3</v>
      </c>
      <c r="M11" s="227">
        <v>4</v>
      </c>
      <c r="N11" s="227">
        <v>5</v>
      </c>
      <c r="O11" s="227">
        <v>6</v>
      </c>
      <c r="P11" s="227">
        <v>7</v>
      </c>
      <c r="Q11" s="227" t="s">
        <v>8</v>
      </c>
      <c r="R11" s="227" t="s">
        <v>5</v>
      </c>
      <c r="S11" s="227">
        <v>1</v>
      </c>
      <c r="T11" s="227">
        <v>2</v>
      </c>
      <c r="U11" s="227">
        <v>3</v>
      </c>
      <c r="V11" s="227">
        <v>4</v>
      </c>
      <c r="W11" s="227">
        <v>5</v>
      </c>
      <c r="X11" s="227">
        <v>6</v>
      </c>
      <c r="Y11" s="227">
        <v>7</v>
      </c>
      <c r="Z11" s="227" t="s">
        <v>9</v>
      </c>
      <c r="AA11" s="227" t="s">
        <v>6</v>
      </c>
      <c r="AB11" s="227">
        <v>1</v>
      </c>
      <c r="AC11" s="227">
        <v>2</v>
      </c>
      <c r="AD11" s="227">
        <v>3</v>
      </c>
      <c r="AE11" s="227">
        <v>4</v>
      </c>
      <c r="AF11" s="227">
        <v>5</v>
      </c>
      <c r="AG11" s="227">
        <v>6</v>
      </c>
      <c r="AH11" s="227">
        <v>7</v>
      </c>
      <c r="AI11" s="227" t="s">
        <v>10</v>
      </c>
      <c r="AJ11" s="227" t="s">
        <v>2</v>
      </c>
      <c r="AK11" s="227">
        <v>1</v>
      </c>
      <c r="AL11" s="227">
        <v>2</v>
      </c>
      <c r="AM11" s="227">
        <v>3</v>
      </c>
      <c r="AN11" s="227">
        <v>4</v>
      </c>
      <c r="AO11" s="227">
        <v>5</v>
      </c>
      <c r="AP11" s="227">
        <v>6</v>
      </c>
      <c r="AQ11" s="227">
        <v>7</v>
      </c>
      <c r="AR11" s="227" t="s">
        <v>11</v>
      </c>
      <c r="AS11" s="227">
        <v>1</v>
      </c>
      <c r="AT11" s="227">
        <v>2</v>
      </c>
      <c r="AU11" s="227">
        <v>3</v>
      </c>
      <c r="AV11" s="227">
        <v>4</v>
      </c>
      <c r="AW11" s="227">
        <v>5</v>
      </c>
      <c r="AX11" s="227">
        <v>6</v>
      </c>
      <c r="AY11" s="227">
        <v>7</v>
      </c>
      <c r="AZ11" s="227" t="s">
        <v>12</v>
      </c>
      <c r="BA11" s="228">
        <v>1</v>
      </c>
      <c r="BB11" s="228">
        <v>2</v>
      </c>
      <c r="BC11" s="228">
        <v>3</v>
      </c>
      <c r="BD11" s="228">
        <v>4</v>
      </c>
      <c r="BE11" s="227">
        <v>5</v>
      </c>
      <c r="BF11" s="229">
        <v>6</v>
      </c>
      <c r="BG11" s="229">
        <v>7</v>
      </c>
      <c r="BH11" s="230" t="s">
        <v>13</v>
      </c>
    </row>
    <row r="12" spans="1:60" ht="15.95" customHeight="1" thickTop="1" x14ac:dyDescent="0.2">
      <c r="A12" s="231">
        <v>1</v>
      </c>
      <c r="B12" s="232" t="str">
        <f>'DIV1 60'!$B$3</f>
        <v>1AB Charenton</v>
      </c>
      <c r="C12" s="233" t="str">
        <f t="shared" ref="C12:C17" si="0">IF(OR(OR(OR(OR(D12&lt;&gt;"",E12&lt;&gt;"",F12&lt;&gt;"",G12&lt;&gt;"")))),SUM(D12:G12),"")</f>
        <v/>
      </c>
      <c r="D12" s="233" t="str">
        <f t="shared" ref="D12:D17" si="1">+H12</f>
        <v/>
      </c>
      <c r="E12" s="233" t="str">
        <f t="shared" ref="E12:E17" si="2">+Q12</f>
        <v/>
      </c>
      <c r="F12" s="233" t="str">
        <f t="shared" ref="F12:F17" si="3">+Z12</f>
        <v/>
      </c>
      <c r="G12" s="233" t="str">
        <f t="shared" ref="G12:G17" si="4">+AI12</f>
        <v/>
      </c>
      <c r="H12" s="233" t="str">
        <f t="shared" ref="H12:H17" si="5">IF(I12&lt;&gt;"",I12*3,"")</f>
        <v/>
      </c>
      <c r="I12" s="181" t="str">
        <f t="shared" ref="I12:I17" si="6">IF(OR(OR(OR(OR(OR(OR(OR(J12&lt;&gt;"",K12&lt;&gt;"",L12&lt;&gt;"",M12&lt;&gt;"",N12&lt;&gt;"",O12&lt;&gt;"",P12&lt;&gt;""))))))),SUM(J12:P12),"")</f>
        <v/>
      </c>
      <c r="J12" s="234" t="str">
        <f>IF(AND('DIV1 60'!J10&gt;'DIV1 60'!K10),1,"")</f>
        <v/>
      </c>
      <c r="K12" s="234" t="str">
        <f>IF(AND('DIV1 60'!J14&gt;'DIV1 60'!K14),1,"")</f>
        <v/>
      </c>
      <c r="L12" s="234" t="str">
        <f>IF(AND('DIV1 60'!J18&gt;'DIV1 60'!K18),1,"")</f>
        <v/>
      </c>
      <c r="M12" s="234" t="str">
        <f>IF(AND('DIV1 60'!J22&gt;'DIV1 60'!K22),1,"")</f>
        <v/>
      </c>
      <c r="N12" s="234" t="str">
        <f>IF(AND('DIV1 60'!J26&gt;'DIV1 60'!K26),1,"")</f>
        <v/>
      </c>
      <c r="O12" s="234"/>
      <c r="P12" s="234"/>
      <c r="Q12" s="234" t="str">
        <f t="shared" ref="Q12:Q17" si="7">IF(R12&lt;&gt;"",R12*2,"")</f>
        <v/>
      </c>
      <c r="R12" s="181" t="str">
        <f t="shared" ref="R12:R17" si="8">IF(OR(OR(OR(OR(OR(OR(OR(S12&lt;&gt;"",T12&lt;&gt;"",U12&lt;&gt;"",V12&lt;&gt;"",W12&lt;&gt;"",X12&lt;&gt;"",Y12&lt;&gt;""))))))),SUM(S12:Y12),"")</f>
        <v/>
      </c>
      <c r="S12" s="234" t="str">
        <f>IF(AND('DIV1 60'!J10&lt;&gt;0,'DIV1 60'!K10&lt;&gt;0,'DIV1 60'!J10='DIV1 60'!K10),1,IF(AND('DIV1 60'!J10&lt;&gt;"",'DIV1 60'!K10&lt;&gt;"",'DIV1 60'!J10=0,'DIV1 60'!K10=0),"",""))</f>
        <v/>
      </c>
      <c r="T12" s="234" t="str">
        <f>IF(AND('DIV1 60'!J14&lt;&gt;0,'DIV1 60'!K14&lt;&gt;0,'DIV1 60'!J14='DIV1 60'!K14),1,IF(AND('DIV1 60'!J14&lt;&gt;"",'DIV1 60'!K14&lt;&gt;"",'DIV1 60'!J14=0,'DIV1 60'!K14=0),"",""))</f>
        <v/>
      </c>
      <c r="U12" s="234" t="str">
        <f>IF(AND('DIV1 60'!J18&lt;&gt;0,'DIV1 60'!K18&lt;&gt;0,'DIV1 60'!J18='DIV1 60'!K18),1,IF(AND('DIV1 60'!J18&lt;&gt;"",'DIV1 60'!K18&lt;&gt;"",'DIV1 60'!J18=0,'DIV1 60'!K18=0),"",""))</f>
        <v/>
      </c>
      <c r="V12" s="234" t="str">
        <f>IF(AND('DIV1 60'!J22&lt;&gt;0,'DIV1 60'!K22&lt;&gt;0,'DIV1 60'!J22='DIV1 60'!K22),1,IF(AND('DIV1 60'!J22&lt;&gt;"",'DIV1 60'!K22&lt;&gt;"",'DIV1 60'!J22=0,'DIV1 60'!K22=0),"",""))</f>
        <v/>
      </c>
      <c r="W12" s="234" t="str">
        <f>IF(AND('DIV1 60'!J26&lt;&gt;0,'DIV1 60'!K26&lt;&gt;0,'DIV1 60'!J26='DIV1 60'!K26),1,IF(AND('DIV1 60'!J26&lt;&gt;"",'DIV1 60'!K26&lt;&gt;"",'DIV1 60'!J26=0,'DIV1 60'!K26=0),"",""))</f>
        <v/>
      </c>
      <c r="X12" s="234"/>
      <c r="Y12" s="234"/>
      <c r="Z12" s="234" t="str">
        <f t="shared" ref="Z12:Z17" si="9">IF(AA12&lt;&gt;"",AA12*1,"")</f>
        <v/>
      </c>
      <c r="AA12" s="181" t="str">
        <f t="shared" ref="AA12:AA17" si="10">IF(OR(OR(OR(OR(OR(OR(OR(AB12&lt;&gt;"",AC12&lt;&gt;"",AD12&lt;&gt;"",AE12&lt;&gt;"",AF12&lt;&gt;"",AG12&lt;&gt;"",AH12&lt;&gt;""))))))),SUM(AB12:AH12),"")</f>
        <v/>
      </c>
      <c r="AB12" s="234" t="str">
        <f>IF(AND('DIV1 60'!J10&lt;'DIV1 60'!K10,'DIV1 60'!K10&lt;&gt;19),1,"")</f>
        <v/>
      </c>
      <c r="AC12" s="234" t="str">
        <f>IF(AND('DIV1 60'!J14&lt;'DIV1 60'!K14,'DIV1 60'!K14&lt;&gt;19),1,"")</f>
        <v/>
      </c>
      <c r="AD12" s="234" t="str">
        <f>IF(AND('DIV1 60'!J18&lt;'DIV1 60'!K18,'DIV1 60'!K18&lt;&gt;19),1,"")</f>
        <v/>
      </c>
      <c r="AE12" s="234" t="str">
        <f>IF(AND('DIV1 60'!J22&lt;'DIV1 60'!K22,'DIV1 60'!K22&lt;&gt;19),1,"")</f>
        <v/>
      </c>
      <c r="AF12" s="234" t="str">
        <f>IF(AND('DIV1 60'!J26&lt;'DIV1 60'!K26,'DIV1 60'!K26&lt;&gt;19),1,"")</f>
        <v/>
      </c>
      <c r="AG12" s="234"/>
      <c r="AH12" s="234"/>
      <c r="AI12" s="234" t="str">
        <f t="shared" ref="AI12:AI17" si="11">IF(AJ12&lt;&gt;"",AJ12*0,"")</f>
        <v/>
      </c>
      <c r="AJ12" s="181" t="str">
        <f t="shared" ref="AJ12:AJ17" si="12">IF(OR(OR(OR(OR(OR(OR(OR(AK12&lt;&gt;"",AL12&lt;&gt;"",AM12&lt;&gt;"",AN12&lt;&gt;"",AO12&lt;&gt;"",AP12&lt;&gt;"",AQ12&lt;&gt;""))))))),SUM(AK12:AQ12),"")</f>
        <v/>
      </c>
      <c r="AK12" s="234" t="str">
        <f>IF(AND('DIV1 60'!J10="",'DIV1 60'!K10=""),"",IF(AND('DIV1 60'!J10=0,'DIV1 60'!K10=19),1,IF(AND('DIV1 60'!J10=0,'DIV1 60'!K10=0),1,"")))</f>
        <v/>
      </c>
      <c r="AL12" s="234" t="str">
        <f>IF(AND('DIV1 60'!J14="",'DIV1 60'!K14=""),"",IF(AND('DIV1 60'!J14=0,'DIV1 60'!K14=19),1,IF(AND('DIV1 60'!J14=0,'DIV1 60'!K14=0),1,"")))</f>
        <v/>
      </c>
      <c r="AM12" s="234" t="str">
        <f>IF(AND('DIV1 60'!J18="",'DIV1 60'!K18=""),"",IF(AND('DIV1 60'!J18=0,'DIV1 60'!K18=19),1,IF(AND('DIV1 60'!J18=0,'DIV1 60'!K18=0),1,"")))</f>
        <v/>
      </c>
      <c r="AN12" s="234" t="str">
        <f>IF(AND('DIV1 60'!J22="",'DIV1 60'!K22=""),"",IF(AND('DIV1 60'!J22=0,'DIV1 60'!K22=19),1,IF(AND('DIV1 60'!J22=0,'DIV1 60'!K22=0),1,"")))</f>
        <v/>
      </c>
      <c r="AO12" s="234" t="str">
        <f>IF(AND('DIV1 60'!J26="",'DIV1 60'!K26=""),"",IF(AND('DIV1 60'!J26=0,'DIV1 60'!K26=19),1,IF(AND('DIV1 60'!J26=0,'DIV1 60'!K26=0),1,"")))</f>
        <v/>
      </c>
      <c r="AP12" s="234"/>
      <c r="AQ12" s="234"/>
      <c r="AR12" s="181" t="str">
        <f t="shared" ref="AR12:AR17" si="13">IF(OR(OR(OR(OR(OR(OR(OR(AS12&lt;&gt;"",AT12&lt;&gt;"",AU12&lt;&gt;"",AV12&lt;&gt;"",AW12&lt;&gt;"",AX12&lt;&gt;"",AY12&lt;&gt;""))))))),SUM(AS12:AY12),"")</f>
        <v/>
      </c>
      <c r="AS12" s="234" t="str">
        <f>IF(AND('DIV1 60'!J10="",'DIV1 60'!K10=""),"",IF('DIV1 60'!J10="",0,IF('DIV1 60'!J10&lt;&gt;"",'DIV1 60'!J10,IF('DIV1 60'!J10=0,0))))</f>
        <v/>
      </c>
      <c r="AT12" s="234" t="str">
        <f>IF(AND('DIV1 60'!J14="",'DIV1 60'!K14=""),"",IF('DIV1 60'!J14="",0,IF('DIV1 60'!J14&lt;&gt;"",'DIV1 60'!J14,IF('DIV1 60'!J14=0,0))))</f>
        <v/>
      </c>
      <c r="AU12" s="234" t="str">
        <f>IF(AND('DIV1 60'!J18="",'DIV1 60'!K18=""),"",IF('DIV1 60'!J18="",0,IF('DIV1 60'!J18&lt;&gt;"",'DIV1 60'!J18,IF('DIV1 60'!J18=0,0))))</f>
        <v/>
      </c>
      <c r="AV12" s="234" t="str">
        <f>IF(AND('DIV1 60'!J22="",'DIV1 60'!K22=""),"",IF('DIV1 60'!J22="",0,IF('DIV1 60'!J22&lt;&gt;"",'DIV1 60'!J22,IF('DIV1 60'!J22=0,0))))</f>
        <v/>
      </c>
      <c r="AW12" s="234" t="str">
        <f>IF(AND('DIV1 60'!J26="",'DIV1 60'!K26=""),"",IF('DIV1 60'!J26="",0,IF('DIV1 60'!J26&lt;&gt;"",'DIV1 60'!J26,IF('DIV1 60'!J26=0,0))))</f>
        <v/>
      </c>
      <c r="AX12" s="234"/>
      <c r="AY12" s="234"/>
      <c r="AZ12" s="181" t="str">
        <f t="shared" ref="AZ12:AZ17" si="14">IF(OR(OR(OR(OR(OR(OR(OR(BA12&lt;&gt;"",BB12&lt;&gt;"",BC12&lt;&gt;"",BD12&lt;&gt;"",BE12&lt;&gt;"",BF12&lt;&gt;"",BG12&lt;&gt;""))))))),SUM(BA12:BG12),"")</f>
        <v/>
      </c>
      <c r="BA12" s="234" t="str">
        <f>IF(AND('DIV1 60'!K10="",'DIV1 60'!J10=""),"",IF('DIV1 60'!K10="",0,IF('DIV1 60'!K10&lt;&gt;"",'DIV1 60'!K10,IF('DIV1 60'!K10=0,0))))</f>
        <v/>
      </c>
      <c r="BB12" s="234" t="str">
        <f>IF(AND('DIV1 60'!K14="",'DIV1 60'!J14=""),"",IF('DIV1 60'!K14="",0,IF('DIV1 60'!K14&lt;&gt;"",'DIV1 60'!K14,IF('DIV1 60'!K14=0,0))))</f>
        <v/>
      </c>
      <c r="BC12" s="234" t="str">
        <f>IF(AND('DIV1 60'!K18="",'DIV1 60'!J18=""),"",IF('DIV1 60'!K18="",0,IF('DIV1 60'!K18&lt;&gt;"",'DIV1 60'!K18,IF('DIV1 60'!K18=0,0))))</f>
        <v/>
      </c>
      <c r="BD12" s="234" t="str">
        <f>IF(AND('DIV1 60'!K22="",'DIV1 60'!J22=""),"",IF('DIV1 60'!K22="",0,IF('DIV1 60'!K22&lt;&gt;"",'DIV1 60'!K22,IF('DIV1 60'!K22=0,0))))</f>
        <v/>
      </c>
      <c r="BE12" s="234" t="str">
        <f>IF(AND('DIV1 60'!K26="",'DIV1 60'!J26=""),"",IF('DIV1 60'!K26="",0,IF('DIV1 60'!K26&lt;&gt;"",'DIV1 60'!K26,IF('DIV1 60'!K26=0,0))))</f>
        <v/>
      </c>
      <c r="BF12" s="6"/>
      <c r="BG12" s="6"/>
      <c r="BH12" s="182" t="str">
        <f t="shared" ref="BH12:BH17" si="15">IF(OR(OR(AR12&lt;&gt;"",AZ12&lt;&gt;"")),AR12-AZ12,"")</f>
        <v/>
      </c>
    </row>
    <row r="13" spans="1:60" ht="15.95" customHeight="1" x14ac:dyDescent="0.2">
      <c r="A13" s="235">
        <v>2</v>
      </c>
      <c r="B13" s="236" t="str">
        <f>'DIV1 60'!$B$4</f>
        <v>2AAS Fresnes A</v>
      </c>
      <c r="C13" s="237" t="str">
        <f t="shared" si="0"/>
        <v/>
      </c>
      <c r="D13" s="237" t="str">
        <f t="shared" si="1"/>
        <v/>
      </c>
      <c r="E13" s="237" t="str">
        <f t="shared" si="2"/>
        <v/>
      </c>
      <c r="F13" s="237" t="str">
        <f t="shared" si="3"/>
        <v/>
      </c>
      <c r="G13" s="237" t="str">
        <f t="shared" si="4"/>
        <v/>
      </c>
      <c r="H13" s="237" t="str">
        <f t="shared" si="5"/>
        <v/>
      </c>
      <c r="I13" s="234" t="str">
        <f t="shared" si="6"/>
        <v/>
      </c>
      <c r="J13" s="174" t="str">
        <f>IF(AND('DIV1 60'!K10&gt;'DIV1 60'!J10),1,"")</f>
        <v/>
      </c>
      <c r="K13" s="234" t="str">
        <f>IF(AND('DIV1 60'!J15&gt;'DIV1 60'!K15),1,"")</f>
        <v/>
      </c>
      <c r="L13" s="234" t="str">
        <f>IF(AND('DIV1 60'!J19&gt;'DIV1 60'!K19),1,"")</f>
        <v/>
      </c>
      <c r="M13" s="234" t="str">
        <f>IF(AND('DIV1 60'!J23&gt;'DIV1 60'!K23),1,"")</f>
        <v/>
      </c>
      <c r="N13" s="234" t="str">
        <f>IF(AND('DIV1 60'!J27&gt;'DIV1 60'!K27),1,"")</f>
        <v/>
      </c>
      <c r="O13" s="234"/>
      <c r="P13" s="234"/>
      <c r="Q13" s="174" t="str">
        <f t="shared" si="7"/>
        <v/>
      </c>
      <c r="R13" s="234" t="str">
        <f t="shared" si="8"/>
        <v/>
      </c>
      <c r="S13" s="174" t="str">
        <f>IF(AND('DIV1 60'!J10&lt;&gt;0,'DIV1 60'!K10&lt;&gt;0,'DIV1 60'!J10='DIV1 60'!K10),1,IF(AND('DIV1 60'!J10&lt;&gt;"",'DIV1 60'!K10&lt;&gt;"",'DIV1 60'!J10=0,'DIV1 60'!K10=0),"",""))</f>
        <v/>
      </c>
      <c r="T13" s="234" t="str">
        <f>IF(AND('DIV1 60'!J15&lt;&gt;0,'DIV1 60'!K15&lt;&gt;0,'DIV1 60'!J15='DIV1 60'!K15),1,IF(AND('DIV1 60'!J15&lt;&gt;"",'DIV1 60'!K15&lt;&gt;"",'DIV1 60'!J15=0,'DIV1 60'!K15=0),"",""))</f>
        <v/>
      </c>
      <c r="U13" s="234" t="str">
        <f>IF(AND('DIV1 60'!J19&lt;&gt;0,'DIV1 60'!K19&lt;&gt;0,'DIV1 60'!J19='DIV1 60'!K19),1,IF(AND('DIV1 60'!J19&lt;&gt;"",'DIV1 60'!K19&lt;&gt;"",'DIV1 60'!J19=0,'DIV1 60'!K19=0),"",""))</f>
        <v/>
      </c>
      <c r="V13" s="234" t="str">
        <f>IF(AND('DIV1 60'!J23&lt;&gt;0,'DIV1 60'!K23&lt;&gt;0,'DIV1 60'!J23='DIV1 60'!K23),1,IF(AND('DIV1 60'!J23&lt;&gt;"",'DIV1 60'!K23&lt;&gt;"",'DIV1 60'!J23=0,'DIV1 60'!K23=0),"",""))</f>
        <v/>
      </c>
      <c r="W13" s="234" t="str">
        <f>IF(AND('DIV1 60'!J27&lt;&gt;0,'DIV1 60'!K27&lt;&gt;0,'DIV1 60'!J27='DIV1 60'!K27),1,IF(AND('DIV1 60'!J27&lt;&gt;"",'DIV1 60'!K27&lt;&gt;"",'DIV1 60'!J27=0,'DIV1 60'!K27=0),"",""))</f>
        <v/>
      </c>
      <c r="X13" s="234"/>
      <c r="Y13" s="234"/>
      <c r="Z13" s="174" t="str">
        <f t="shared" si="9"/>
        <v/>
      </c>
      <c r="AA13" s="234" t="str">
        <f t="shared" si="10"/>
        <v/>
      </c>
      <c r="AB13" s="174" t="str">
        <f>IF(AND('DIV1 60'!K10&lt;'DIV1 60'!J10,'DIV1 60'!J10&lt;&gt;19),1,"")</f>
        <v/>
      </c>
      <c r="AC13" s="234" t="str">
        <f>IF(AND('DIV1 60'!J15&lt;'DIV1 60'!K15,'DIV1 60'!K15&lt;&gt;19),1,"")</f>
        <v/>
      </c>
      <c r="AD13" s="234" t="str">
        <f>IF(AND('DIV1 60'!J19&lt;'DIV1 60'!K19,'DIV1 60'!K19&lt;&gt;19),1,"")</f>
        <v/>
      </c>
      <c r="AE13" s="234" t="str">
        <f>IF(AND('DIV1 60'!J23&lt;'DIV1 60'!K23,'DIV1 60'!K23&lt;&gt;19),1,"")</f>
        <v/>
      </c>
      <c r="AF13" s="234" t="str">
        <f>IF(AND('DIV1 60'!J27&lt;'DIV1 60'!K27,'DIV1 60'!K27&lt;&gt;19),1,"")</f>
        <v/>
      </c>
      <c r="AG13" s="234"/>
      <c r="AH13" s="234"/>
      <c r="AI13" s="174" t="str">
        <f t="shared" si="11"/>
        <v/>
      </c>
      <c r="AJ13" s="234" t="str">
        <f t="shared" si="12"/>
        <v/>
      </c>
      <c r="AK13" s="174" t="str">
        <f>IF(AND('DIV1 60'!J10="",'DIV1 60'!K10=""),"",IF(AND('DIV1 60'!K10=0,'DIV1 60'!J10=19),1,IF(AND('DIV1 60'!J10=0,'DIV1 60'!K10=0),1,"")))</f>
        <v/>
      </c>
      <c r="AL13" s="234" t="str">
        <f>IF(AND('DIV1 60'!J15="",'DIV1 60'!K15=""),"",IF(AND('DIV1 60'!J15=0,'DIV1 60'!K15=19),1,IF(AND('DIV1 60'!J15=0,'DIV1 60'!K15=0),1,"")))</f>
        <v/>
      </c>
      <c r="AM13" s="234" t="str">
        <f>IF(AND('DIV1 60'!J19="",'DIV1 60'!K19=""),"",IF(AND('DIV1 60'!J19=0,'DIV1 60'!K19=19),1,IF(AND('DIV1 60'!J19=0,'DIV1 60'!K19=0),1,"")))</f>
        <v/>
      </c>
      <c r="AN13" s="234" t="str">
        <f>IF(AND('DIV1 60'!J23="",'DIV1 60'!K23=""),"",IF(AND('DIV1 60'!J23=0,'DIV1 60'!K23=19),1,IF(AND('DIV1 60'!J23=0,'DIV1 60'!K23=0),1,"")))</f>
        <v/>
      </c>
      <c r="AO13" s="234" t="str">
        <f>IF(AND('DIV1 60'!J27="",'DIV1 60'!K27=""),"",IF(AND('DIV1 60'!J27=0,'DIV1 60'!K27=19),1,IF(AND('DIV1 60'!J27=0,'DIV1 60'!K27=0),1,"")))</f>
        <v/>
      </c>
      <c r="AP13" s="234"/>
      <c r="AQ13" s="234"/>
      <c r="AR13" s="234" t="str">
        <f t="shared" si="13"/>
        <v/>
      </c>
      <c r="AS13" s="174" t="str">
        <f>IF(AND('DIV1 60'!J10="",'DIV1 60'!K10=""),"",IF('DIV1 60'!K10="",0,IF('DIV1 60'!K10&lt;&gt;"",'DIV1 60'!K10,IF('DIV1 60'!K10=0,0))))</f>
        <v/>
      </c>
      <c r="AT13" s="234" t="str">
        <f>IF(AND('DIV1 60'!J15="",'DIV1 60'!K15=""),"",IF('DIV1 60'!J15="",0,IF('DIV1 60'!J15&lt;&gt;"",'DIV1 60'!J15,IF('DIV1 60'!J15=0,0))))</f>
        <v/>
      </c>
      <c r="AU13" s="234" t="str">
        <f>IF(AND('DIV1 60'!J19="",'DIV1 60'!K19=""),"",IF('DIV1 60'!J19="",0,IF('DIV1 60'!J19&lt;&gt;"",'DIV1 60'!J19,IF('DIV1 60'!J19=0,0))))</f>
        <v/>
      </c>
      <c r="AV13" s="234" t="str">
        <f>IF(AND('DIV1 60'!J23="",'DIV1 60'!K23=""),"",IF('DIV1 60'!J23="",0,IF('DIV1 60'!J23&lt;&gt;"",'DIV1 60'!J23,IF('DIV1 60'!J23=0,0))))</f>
        <v/>
      </c>
      <c r="AW13" s="234" t="str">
        <f>IF(AND('DIV1 60'!J27="",'DIV1 60'!K27=""),"",IF('DIV1 60'!J27="",0,IF('DIV1 60'!J27&lt;&gt;"",'DIV1 60'!J27,IF('DIV1 60'!J27=0,0))))</f>
        <v/>
      </c>
      <c r="AX13" s="234"/>
      <c r="AY13" s="234"/>
      <c r="AZ13" s="234" t="str">
        <f t="shared" si="14"/>
        <v/>
      </c>
      <c r="BA13" s="174" t="str">
        <f>IF(AND('DIV1 60'!K10="",'DIV1 60'!J10=""),"",IF('DIV1 60'!J10="",0,IF('DIV1 60'!J10&lt;&gt;"",'DIV1 60'!J10,IF('DIV1 60'!J10=0,0))))</f>
        <v/>
      </c>
      <c r="BB13" s="234" t="str">
        <f>IF(AND('DIV1 60'!K15="",'DIV1 60'!J15=""),"",IF('DIV1 60'!K15="",0,IF('DIV1 60'!K15&lt;&gt;"",'DIV1 60'!K15,IF('DIV1 60'!K15=0,0))))</f>
        <v/>
      </c>
      <c r="BC13" s="234" t="str">
        <f>IF(AND('DIV1 60'!K19="",'DIV1 60'!J19=""),"",IF('DIV1 60'!K19="",0,IF('DIV1 60'!K19&lt;&gt;"",'DIV1 60'!K19,IF('DIV1 60'!K19=0,0))))</f>
        <v/>
      </c>
      <c r="BD13" s="234" t="str">
        <f>IF(AND('DIV1 60'!K23="",'DIV1 60'!J23=""),"",IF('DIV1 60'!K23="",0,IF('DIV1 60'!K23&lt;&gt;"",'DIV1 60'!K23,IF('DIV1 60'!K23=0,0))))</f>
        <v/>
      </c>
      <c r="BE13" s="234" t="str">
        <f>IF(AND('DIV1 60'!K27="",'DIV1 60'!J27=""),"",IF('DIV1 60'!K27="",0,IF('DIV1 60'!K27&lt;&gt;"",'DIV1 60'!K27,IF('DIV1 60'!K27=0,0))))</f>
        <v/>
      </c>
      <c r="BF13" s="174"/>
      <c r="BG13" s="174"/>
      <c r="BH13" s="9" t="str">
        <f t="shared" si="15"/>
        <v/>
      </c>
    </row>
    <row r="14" spans="1:60" ht="15.95" customHeight="1" x14ac:dyDescent="0.2">
      <c r="A14" s="238">
        <v>3</v>
      </c>
      <c r="B14" s="236" t="str">
        <f>'DIV1 60'!$B$5</f>
        <v>3AB Gambetta</v>
      </c>
      <c r="C14" s="237" t="str">
        <f t="shared" si="0"/>
        <v/>
      </c>
      <c r="D14" s="237" t="str">
        <f t="shared" si="1"/>
        <v/>
      </c>
      <c r="E14" s="237" t="str">
        <f t="shared" si="2"/>
        <v/>
      </c>
      <c r="F14" s="237" t="str">
        <f t="shared" si="3"/>
        <v/>
      </c>
      <c r="G14" s="237" t="str">
        <f t="shared" si="4"/>
        <v/>
      </c>
      <c r="H14" s="237" t="str">
        <f t="shared" si="5"/>
        <v/>
      </c>
      <c r="I14" s="234" t="str">
        <f t="shared" si="6"/>
        <v/>
      </c>
      <c r="J14" s="234" t="str">
        <f>IF(AND('DIV1 60'!J11&gt;'DIV1 60'!K11),1,"")</f>
        <v/>
      </c>
      <c r="K14" s="184" t="str">
        <f>IF(AND('DIV1 60'!K14&gt;'DIV1 60'!J14),1,"")</f>
        <v/>
      </c>
      <c r="L14" s="184" t="str">
        <f>IF(AND('DIV1 60'!J20&gt;'DIV1 60'!K20),1,"")</f>
        <v/>
      </c>
      <c r="M14" s="184" t="str">
        <f>IF(AND('DIV1 60'!J24&gt;'DIV1 60'!K24),1,"")</f>
        <v/>
      </c>
      <c r="N14" s="184" t="str">
        <f>IF(AND('DIV1 60'!K27&gt;'DIV1 60'!J27),1,"")</f>
        <v/>
      </c>
      <c r="O14" s="234"/>
      <c r="P14" s="234"/>
      <c r="Q14" s="174" t="str">
        <f t="shared" si="7"/>
        <v/>
      </c>
      <c r="R14" s="234" t="str">
        <f t="shared" si="8"/>
        <v/>
      </c>
      <c r="S14" s="174" t="str">
        <f>IF(AND('DIV1 60'!J11&lt;&gt;0,'DIV1 60'!K11&lt;&gt;0,'DIV1 60'!J11='DIV1 60'!K11),1,IF(AND('DIV1 60'!J11&lt;&gt;"",'DIV1 60'!K11&lt;&gt;"",'DIV1 60'!J11=0,'DIV1 60'!K11=0),"",""))</f>
        <v/>
      </c>
      <c r="T14" s="174" t="str">
        <f>IF(AND('DIV1 60'!J14&lt;&gt;0,'DIV1 60'!K14&lt;&gt;0,'DIV1 60'!J14='DIV1 60'!K14),1,IF(AND('DIV1 60'!J14&lt;&gt;"",'DIV1 60'!K14&lt;&gt;"",'DIV1 60'!J14=0,'DIV1 60'!K14=0),"",""))</f>
        <v/>
      </c>
      <c r="U14" s="234" t="str">
        <f>IF(AND('DIV1 60'!J20&lt;&gt;0,'DIV1 60'!K20&lt;&gt;0,'DIV1 60'!J20='DIV1 60'!K20),1,IF(AND('DIV1 60'!J20&lt;&gt;"",'DIV1 60'!K20&lt;&gt;"",'DIV1 60'!J20=0,'DIV1 60'!K20=0),"",""))</f>
        <v/>
      </c>
      <c r="V14" s="234" t="str">
        <f>IF(AND('DIV1 60'!J24&lt;&gt;0,'DIV1 60'!K24&lt;&gt;0,'DIV1 60'!J24='DIV1 60'!K24),1,IF(AND('DIV1 60'!J24&lt;&gt;"",'DIV1 60'!K24&lt;&gt;"",'DIV1 60'!J24=0,'DIV1 60'!K24=0),"",""))</f>
        <v/>
      </c>
      <c r="W14" s="234" t="str">
        <f>IF(AND('DIV1 60'!J27&lt;&gt;0,'DIV1 60'!K27&lt;&gt;0,'DIV1 60'!J27='DIV1 60'!K27),1,IF(AND('DIV1 60'!J27&lt;&gt;"",'DIV1 60'!K27&lt;&gt;"",'DIV1 60'!J27=0,'DIV1 60'!K27=0),"",""))</f>
        <v/>
      </c>
      <c r="X14" s="234"/>
      <c r="Y14" s="234"/>
      <c r="Z14" s="174" t="str">
        <f t="shared" si="9"/>
        <v/>
      </c>
      <c r="AA14" s="234" t="str">
        <f t="shared" si="10"/>
        <v/>
      </c>
      <c r="AB14" s="174" t="str">
        <f>IF(AND('DIV1 60'!J11&lt;'DIV1 60'!K11,'DIV1 60'!K11&lt;&gt;19),1,"")</f>
        <v/>
      </c>
      <c r="AC14" s="174" t="str">
        <f>IF(AND('DIV1 60'!K14&lt;'DIV1 60'!J14,'DIV1 60'!J14&lt;&gt;19),1,"")</f>
        <v/>
      </c>
      <c r="AD14" s="234" t="str">
        <f>IF(AND('DIV1 60'!J20&lt;'DIV1 60'!K20,'DIV1 60'!K20&lt;&gt;19),1,"")</f>
        <v/>
      </c>
      <c r="AE14" s="234" t="str">
        <f>IF(AND('DIV1 60'!J24&lt;'DIV1 60'!K24,'DIV1 60'!K24&lt;&gt;19),1,"")</f>
        <v/>
      </c>
      <c r="AF14" s="174" t="str">
        <f>IF(AND('DIV1 60'!K27&lt;'DIV1 60'!J27,'DIV1 60'!J27&lt;&gt;19),1,"")</f>
        <v/>
      </c>
      <c r="AG14" s="234"/>
      <c r="AH14" s="234"/>
      <c r="AI14" s="174" t="str">
        <f t="shared" si="11"/>
        <v/>
      </c>
      <c r="AJ14" s="234" t="str">
        <f t="shared" si="12"/>
        <v/>
      </c>
      <c r="AK14" s="174" t="str">
        <f>IF(AND('DIV1 60'!J11="",'DIV1 60'!K11=""),"",IF(AND('DIV1 60'!J11=0,'DIV1 60'!K11=19),1,IF(AND('DIV1 60'!J11=0,'DIV1 60'!K11=0),1,"")))</f>
        <v/>
      </c>
      <c r="AL14" s="174" t="str">
        <f>IF(AND('DIV1 60'!J14="",'DIV1 60'!K14=""),"",IF(AND('DIV1 60'!K14=0,'DIV1 60'!J14=19),1,IF(AND('DIV1 60'!J14=0,'DIV1 60'!K14=0),1,"")))</f>
        <v/>
      </c>
      <c r="AM14" s="234" t="str">
        <f>IF(AND('DIV1 60'!J20="",'DIV1 60'!K20=""),"",IF(AND('DIV1 60'!J20=0,'DIV1 60'!K20=19),1,IF(AND('DIV1 60'!J20=0,'DIV1 60'!K20=0),1,"")))</f>
        <v/>
      </c>
      <c r="AN14" s="234" t="str">
        <f>IF(AND('DIV1 60'!J24="",'DIV1 60'!K24=""),"",IF(AND('DIV1 60'!J24=0,'DIV1 60'!K24=19),1,IF(AND('DIV1 60'!J24=0,'DIV1 60'!K24=0),1,"")))</f>
        <v/>
      </c>
      <c r="AO14" s="174" t="str">
        <f>IF(AND('DIV1 60'!J27="",'DIV1 60'!K27=""),"",IF(AND('DIV1 60'!K27=0,'DIV1 60'!J27=19),1,IF(AND('DIV1 60'!J27=0,'DIV1 60'!K27=0),1,"")))</f>
        <v/>
      </c>
      <c r="AP14" s="234"/>
      <c r="AQ14" s="234"/>
      <c r="AR14" s="234" t="str">
        <f t="shared" si="13"/>
        <v/>
      </c>
      <c r="AS14" s="174" t="str">
        <f>IF(AND('DIV1 60'!J11="",'DIV1 60'!K11=""),"",IF('DIV1 60'!J11="",0,IF('DIV1 60'!J11&lt;&gt;"",'DIV1 60'!J11,IF('DIV1 60'!J11=0,0))))</f>
        <v/>
      </c>
      <c r="AT14" s="174" t="str">
        <f>IF(AND('DIV1 60'!J14="",'DIV1 60'!K14=""),"",IF('DIV1 60'!K14="",0,IF('DIV1 60'!K14&lt;&gt;"",'DIV1 60'!K14,IF('DIV1 60'!K14=0,0))))</f>
        <v/>
      </c>
      <c r="AU14" s="234" t="str">
        <f>IF(AND('DIV1 60'!J20="",'DIV1 60'!K20=""),"",IF('DIV1 60'!J20="",0,IF('DIV1 60'!J20&lt;&gt;"",'DIV1 60'!J20,IF('DIV1 60'!J20=0,0))))</f>
        <v/>
      </c>
      <c r="AV14" s="234" t="str">
        <f>IF(AND('DIV1 60'!J24="",'DIV1 60'!K24=""),"",IF('DIV1 60'!J24="",0,IF('DIV1 60'!J24&lt;&gt;"",'DIV1 60'!J24,IF('DIV1 60'!J24=0,0))))</f>
        <v/>
      </c>
      <c r="AW14" s="174" t="str">
        <f>IF(AND('DIV1 60'!J27="",'DIV1 60'!K27=""),"",IF('DIV1 60'!K27="",0,IF('DIV1 60'!K27&lt;&gt;"",'DIV1 60'!K27,IF('DIV1 60'!K27=0,0))))</f>
        <v/>
      </c>
      <c r="AX14" s="234"/>
      <c r="AY14" s="234"/>
      <c r="AZ14" s="234" t="str">
        <f t="shared" si="14"/>
        <v/>
      </c>
      <c r="BA14" s="174" t="str">
        <f>IF(AND('DIV1 60'!K11="",'DIV1 60'!J11=""),"",IF('DIV1 60'!K11="",0,IF('DIV1 60'!K11&lt;&gt;"",'DIV1 60'!K11,IF('DIV1 60'!K11=0,0))))</f>
        <v/>
      </c>
      <c r="BB14" s="7" t="str">
        <f>IF(AND('DIV1 60'!K14="",'DIV1 60'!J14=""),"",IF('DIV1 60'!J14="",0,IF('DIV1 60'!J14&lt;&gt;"",'DIV1 60'!J14,IF('DIV1 60'!J14=0,0))))</f>
        <v/>
      </c>
      <c r="BC14" s="234" t="str">
        <f>IF(AND('DIV1 60'!K20="",'DIV1 60'!J20=""),"",IF('DIV1 60'!K20="",0,IF('DIV1 60'!K20&lt;&gt;"",'DIV1 60'!K20,IF('DIV1 60'!K20=0,0))))</f>
        <v/>
      </c>
      <c r="BD14" s="234" t="str">
        <f>IF(AND('DIV1 60'!K24="",'DIV1 60'!J24=""),"",IF('DIV1 60'!K24="",0,IF('DIV1 60'!K24&lt;&gt;"",'DIV1 60'!K24,IF('DIV1 60'!K24=0,0))))</f>
        <v/>
      </c>
      <c r="BE14" s="174" t="str">
        <f>IF(AND('DIV1 60'!K27="",'DIV1 60'!J27=""),"",IF('DIV1 60'!J27="",0,IF('DIV1 60'!J27&lt;&gt;"",'DIV1 60'!J27,IF('DIV1 60'!J27=0,0))))</f>
        <v/>
      </c>
      <c r="BF14" s="174"/>
      <c r="BG14" s="174"/>
      <c r="BH14" s="9" t="str">
        <f t="shared" si="15"/>
        <v/>
      </c>
    </row>
    <row r="15" spans="1:60" ht="15.95" customHeight="1" x14ac:dyDescent="0.2">
      <c r="A15" s="239">
        <v>4</v>
      </c>
      <c r="B15" s="236" t="str">
        <f>'DIV1 60'!$B$6</f>
        <v>4CA Vitry</v>
      </c>
      <c r="C15" s="237" t="str">
        <f t="shared" si="0"/>
        <v/>
      </c>
      <c r="D15" s="237" t="str">
        <f t="shared" si="1"/>
        <v/>
      </c>
      <c r="E15" s="237" t="str">
        <f t="shared" si="2"/>
        <v/>
      </c>
      <c r="F15" s="237" t="str">
        <f t="shared" si="3"/>
        <v/>
      </c>
      <c r="G15" s="237" t="str">
        <f t="shared" si="4"/>
        <v/>
      </c>
      <c r="H15" s="237" t="str">
        <f t="shared" si="5"/>
        <v/>
      </c>
      <c r="I15" s="234" t="str">
        <f t="shared" si="6"/>
        <v/>
      </c>
      <c r="J15" s="174" t="str">
        <f>IF(AND('DIV1 60'!K11&gt;'DIV1 60'!J11),1,"")</f>
        <v/>
      </c>
      <c r="K15" s="184" t="str">
        <f>IF(AND('DIV1 60'!J16&gt;'DIV1 60'!K16),1,"")</f>
        <v/>
      </c>
      <c r="L15" s="184" t="str">
        <f>IF(AND('DIV1 60'!K18&gt;'DIV1 60'!J18),1,"")</f>
        <v/>
      </c>
      <c r="M15" s="184" t="str">
        <f>IF(AND('DIV1 60'!K23&gt;'DIV1 60'!J23),1,"")</f>
        <v/>
      </c>
      <c r="N15" s="184" t="str">
        <f>IF(AND('DIV1 60'!J28&gt;'DIV1 60'!K28),1,"")</f>
        <v/>
      </c>
      <c r="O15" s="234"/>
      <c r="P15" s="234"/>
      <c r="Q15" s="174" t="str">
        <f t="shared" si="7"/>
        <v/>
      </c>
      <c r="R15" s="234" t="str">
        <f t="shared" si="8"/>
        <v/>
      </c>
      <c r="S15" s="174" t="str">
        <f>IF(AND('DIV1 60'!J11&lt;&gt;0,'DIV1 60'!K11&lt;&gt;0,'DIV1 60'!J11='DIV1 60'!K11),1,IF(AND('DIV1 60'!J11&lt;&gt;"",'DIV1 60'!K11&lt;&gt;"",'DIV1 60'!J11=0,'DIV1 60'!K1=0),"",""))</f>
        <v/>
      </c>
      <c r="T15" s="174" t="str">
        <f>IF(AND('DIV1 60'!J16&lt;&gt;0,'DIV1 60'!K16&lt;&gt;0,'DIV1 60'!J16='DIV1 60'!K16),1,IF(AND('DIV1 60'!J16&lt;&gt;"",'DIV1 60'!K16&lt;&gt;"",'DIV1 60'!J16=0,'DIV1 60'!K16=0),"",""))</f>
        <v/>
      </c>
      <c r="U15" s="234" t="str">
        <f>IF(AND('DIV1 60'!J18&lt;&gt;0,'DIV1 60'!K18&lt;&gt;0,'DIV1 60'!J18='DIV1 60'!K18),1,IF(AND('DIV1 60'!J18&lt;&gt;"",'DIV1 60'!K18&lt;&gt;"",'DIV1 60'!J18=0,'DIV1 60'!K18=0),"",""))</f>
        <v/>
      </c>
      <c r="V15" s="234" t="str">
        <f>IF(AND('DIV1 60'!J23&lt;&gt;0,'DIV1 60'!K23&lt;&gt;0,'DIV1 60'!J23='DIV1 60'!K23),1,IF(AND('DIV1 60'!J23&lt;&gt;"",'DIV1 60'!K23&lt;&gt;"",'DIV1 60'!J23=0,'DIV1 60'!K23=0),"",""))</f>
        <v/>
      </c>
      <c r="W15" s="234" t="str">
        <f>IF(AND('DIV1 60'!J28&lt;&gt;0,'DIV1 60'!K28&lt;&gt;0,'DIV1 60'!J28='DIV1 60'!K28),1,IF(AND('DIV1 60'!J28&lt;&gt;"",'DIV1 60'!K28&lt;&gt;"",'DIV1 60'!J28=0,'DIV1 60'!K28=0),"",""))</f>
        <v/>
      </c>
      <c r="X15" s="234"/>
      <c r="Y15" s="234"/>
      <c r="Z15" s="174" t="str">
        <f t="shared" si="9"/>
        <v/>
      </c>
      <c r="AA15" s="234" t="str">
        <f t="shared" si="10"/>
        <v/>
      </c>
      <c r="AB15" s="174" t="str">
        <f>IF(AND('DIV1 60'!K11&lt;'DIV1 60'!J11,'DIV1 60'!J11&lt;&gt;19),1,"")</f>
        <v/>
      </c>
      <c r="AC15" s="234" t="str">
        <f>IF(AND('DIV1 60'!J16&lt;'DIV1 60'!K16,'DIV1 60'!K16&lt;&gt;19),1,"")</f>
        <v/>
      </c>
      <c r="AD15" s="174" t="str">
        <f>IF(AND('DIV1 60'!K18&lt;'DIV1 60'!J18,'DIV1 60'!J18&lt;&gt;19),1,"")</f>
        <v/>
      </c>
      <c r="AE15" s="174" t="str">
        <f>IF(AND('DIV1 60'!K23&lt;'DIV1 60'!J23,'DIV1 60'!J23&lt;&gt;19),1,"")</f>
        <v/>
      </c>
      <c r="AF15" s="234" t="str">
        <f>IF(AND('DIV1 60'!J28&lt;'DIV1 60'!K28,'DIV1 60'!K28&lt;&gt;19),1,"")</f>
        <v/>
      </c>
      <c r="AG15" s="234"/>
      <c r="AH15" s="234"/>
      <c r="AI15" s="174" t="str">
        <f t="shared" si="11"/>
        <v/>
      </c>
      <c r="AJ15" s="234" t="str">
        <f t="shared" si="12"/>
        <v/>
      </c>
      <c r="AK15" s="174" t="str">
        <f>IF(AND('DIV1 60'!J11="",'DIV1 60'!K11=""),"",IF(AND('DIV1 60'!K11=0,'DIV1 60'!J11=19),1,IF(AND('DIV1 60'!J11=0,'DIV1 60'!K11=0),1,"")))</f>
        <v/>
      </c>
      <c r="AL15" s="234" t="str">
        <f>IF(AND('DIV1 60'!J16="",'DIV1 60'!K16=""),"",IF(AND('DIV1 60'!J16=0,'DIV1 60'!K16=19),1,IF(AND('DIV1 60'!J16=0,'DIV1 60'!K16=0),1,"")))</f>
        <v/>
      </c>
      <c r="AM15" s="174" t="str">
        <f>IF(AND('DIV1 60'!J18="",'DIV1 60'!K18=""),"",IF(AND('DIV1 60'!K18=0,'DIV1 60'!J18=19),1,IF(AND('DIV1 60'!J18=0,'DIV1 60'!K18=0),1,"")))</f>
        <v/>
      </c>
      <c r="AN15" s="174" t="str">
        <f>IF(AND('DIV1 60'!J23="",'DIV1 60'!K23=""),"",IF(AND('DIV1 60'!K23=0,'DIV1 60'!J23=19),1,IF(AND('DIV1 60'!J23=0,'DIV1 60'!K23=0),1,"")))</f>
        <v/>
      </c>
      <c r="AO15" s="234" t="str">
        <f>IF(AND('DIV1 60'!J28="",'DIV1 60'!K28=""),"",IF(AND('DIV1 60'!J28=0,'DIV1 60'!K28=19),1,IF(AND('DIV1 60'!J28=0,'DIV1 60'!K28=0),1,"")))</f>
        <v/>
      </c>
      <c r="AP15" s="234"/>
      <c r="AQ15" s="234"/>
      <c r="AR15" s="234" t="str">
        <f t="shared" si="13"/>
        <v/>
      </c>
      <c r="AS15" s="174" t="str">
        <f>IF(AND('DIV1 60'!J11="",'DIV1 60'!K11=""),"",IF('DIV1 60'!K11="",0,IF('DIV1 60'!K11&lt;&gt;"",'DIV1 60'!K11,IF('DIV1 60'!K11=0,0))))</f>
        <v/>
      </c>
      <c r="AT15" s="234" t="str">
        <f>IF(AND('DIV1 60'!J16="",'DIV1 60'!K16=""),"",IF('DIV1 60'!J16="",0,IF('DIV1 60'!J16&lt;&gt;"",'DIV1 60'!J16,IF('DIV1 60'!J16=0,0))))</f>
        <v/>
      </c>
      <c r="AU15" s="174" t="str">
        <f>IF(AND('DIV1 60'!J18="",'DIV1 60'!K18=""),"",IF('DIV1 60'!K18="",0,IF('DIV1 60'!K18&lt;&gt;"",'DIV1 60'!K18,IF('DIV1 60'!K18=0,0))))</f>
        <v/>
      </c>
      <c r="AV15" s="174" t="str">
        <f>IF(AND('DIV1 60'!J23="",'DIV1 60'!K23=""),"",IF('DIV1 60'!K23="",0,IF('DIV1 60'!K23&lt;&gt;"",'DIV1 60'!K23,IF('DIV1 60'!K23=0,0))))</f>
        <v/>
      </c>
      <c r="AW15" s="234" t="str">
        <f>IF(AND('DIV1 60'!J28="",'DIV1 60'!K28=""),"",IF('DIV1 60'!J28="",0,IF('DIV1 60'!J28&lt;&gt;"",'DIV1 60'!J28,IF('DIV1 60'!J28=0,0))))</f>
        <v/>
      </c>
      <c r="AX15" s="234"/>
      <c r="AY15" s="234"/>
      <c r="AZ15" s="234" t="str">
        <f t="shared" si="14"/>
        <v/>
      </c>
      <c r="BA15" s="174" t="str">
        <f>IF(AND('DIV1 60'!K11="",'DIV1 60'!J11=""),"",IF('DIV1 60'!J11="",0,IF('DIV1 60'!J11&lt;&gt;"",'DIV1 60'!J11,IF('DIV1 60'!J11=0,0))))</f>
        <v/>
      </c>
      <c r="BB15" s="234" t="str">
        <f>IF(AND('DIV1 60'!K16="",'DIV1 60'!J16=""),"",IF('DIV1 60'!K16="",0,IF('DIV1 60'!K16&lt;&gt;"",'DIV1 60'!K16,IF('DIV1 60'!K16=0,0))))</f>
        <v/>
      </c>
      <c r="BC15" s="174" t="str">
        <f>IF(AND('DIV1 60'!K18="",'DIV1 60'!J18=""),"",IF('DIV1 60'!J18="",0,IF('DIV1 60'!J18&lt;&gt;"",'DIV1 60'!J18,IF('DIV1 60'!J18=0,0))))</f>
        <v/>
      </c>
      <c r="BD15" s="174" t="str">
        <f>IF(AND('DIV1 60'!K23="",'DIV1 60'!J23=""),"",IF('DIV1 60'!J23="",0,IF('DIV1 60'!J23&lt;&gt;"",'DIV1 60'!J23,IF('DIV1 60'!J23=0,0))))</f>
        <v/>
      </c>
      <c r="BE15" s="234" t="str">
        <f>IF(AND('DIV1 60'!K28="",'DIV1 60'!J28=""),"",IF('DIV1 60'!K28="",0,IF('DIV1 60'!K28&lt;&gt;"",'DIV1 60'!K28,IF('DIV1 60'!K28=0,0))))</f>
        <v/>
      </c>
      <c r="BF15" s="174"/>
      <c r="BG15" s="174"/>
      <c r="BH15" s="9" t="str">
        <f t="shared" si="15"/>
        <v/>
      </c>
    </row>
    <row r="16" spans="1:60" ht="15.95" customHeight="1" x14ac:dyDescent="0.2">
      <c r="A16" s="314">
        <v>5</v>
      </c>
      <c r="B16" s="311" t="str">
        <f>'DIV1 60'!$B$7</f>
        <v>5Thiais Pétanq'club A</v>
      </c>
      <c r="C16" s="286" t="str">
        <f t="shared" si="0"/>
        <v/>
      </c>
      <c r="D16" s="286" t="str">
        <f t="shared" si="1"/>
        <v/>
      </c>
      <c r="E16" s="286" t="str">
        <f t="shared" si="2"/>
        <v/>
      </c>
      <c r="F16" s="286" t="str">
        <f t="shared" si="3"/>
        <v/>
      </c>
      <c r="G16" s="286" t="str">
        <f t="shared" si="4"/>
        <v/>
      </c>
      <c r="H16" s="286" t="str">
        <f t="shared" si="5"/>
        <v/>
      </c>
      <c r="I16" s="287" t="str">
        <f t="shared" si="6"/>
        <v/>
      </c>
      <c r="J16" s="287" t="str">
        <f>IF(AND('DIV1 60'!J12&gt;'DIV1 60'!K12),1,"")</f>
        <v/>
      </c>
      <c r="K16" s="287" t="str">
        <f>IF(AND('DIV1 60'!K15&gt;'DIV1 60'!J15),1,"")</f>
        <v/>
      </c>
      <c r="L16" s="287" t="str">
        <f>IF(AND('DIV1 60'!K20&gt;'DIV1 60'!J20),1,"")</f>
        <v/>
      </c>
      <c r="M16" s="287" t="str">
        <f>IF(AND('DIV1 60'!K22&gt;'DIV1 60'!J22),1,"")</f>
        <v/>
      </c>
      <c r="N16" s="287" t="str">
        <f>IF(AND('DIV1 60'!K28&gt;'DIV1 60'!J28),1,"")</f>
        <v/>
      </c>
      <c r="O16" s="287"/>
      <c r="P16" s="287"/>
      <c r="Q16" s="287" t="str">
        <f t="shared" si="7"/>
        <v/>
      </c>
      <c r="R16" s="287" t="str">
        <f t="shared" si="8"/>
        <v/>
      </c>
      <c r="S16" s="287" t="str">
        <f>IF(AND('DIV1 60'!J12&lt;&gt;0,'DIV1 60'!K12&lt;&gt;0,'DIV1 60'!J12='DIV1 60'!K12),1,IF(AND('DIV1 60'!J12&lt;&gt;"",'DIV1 60'!K12&lt;&gt;"",'DIV1 60'!J12=0,'DIV1 60'!K12=0),"",""))</f>
        <v/>
      </c>
      <c r="T16" s="287" t="str">
        <f>IF(AND('DIV1 60'!J15&lt;&gt;0,'DIV1 60'!K15&lt;&gt;0,'DIV1 60'!J15='DIV1 60'!K15),1,IF(AND('DIV1 60'!J15&lt;&gt;"",'DIV1 60'!K15&lt;&gt;"",'DIV1 60'!J15=0,'DIV1 60'!K15=0),"",""))</f>
        <v/>
      </c>
      <c r="U16" s="287" t="str">
        <f>IF(AND('DIV1 60'!J20&lt;&gt;0,'DIV1 60'!K20&lt;&gt;0,'DIV1 60'!J20='DIV1 60'!K20),1,IF(AND('DIV1 60'!J20&lt;&gt;"",'DIV1 60'!K20&lt;&gt;"",'DIV1 60'!J20=0,'DIV1 60'!K20=0),"",""))</f>
        <v/>
      </c>
      <c r="V16" s="287" t="str">
        <f>IF(AND('DIV1 60'!J22&lt;&gt;0,'DIV1 60'!K22&lt;&gt;0,'DIV1 60'!J22='DIV1 60'!K22),1,IF(AND('DIV1 60'!J22&lt;&gt;"",'DIV1 60'!K22&lt;&gt;"",'DIV1 60'!J22=0,'DIV1 60'!K22=0),"",""))</f>
        <v/>
      </c>
      <c r="W16" s="287" t="str">
        <f>IF(AND('DIV1 60'!J28&lt;&gt;0,'DIV1 60'!K28&lt;&gt;0,'DIV1 60'!J28='DIV1 60'!K28),1,IF(AND('DIV1 60'!J28&lt;&gt;"",'DIV1 60'!K28&lt;&gt;"",'DIV1 60'!J28=0,'DIV1 60'!K28=0),"",""))</f>
        <v/>
      </c>
      <c r="X16" s="287"/>
      <c r="Y16" s="287"/>
      <c r="Z16" s="287" t="str">
        <f t="shared" si="9"/>
        <v/>
      </c>
      <c r="AA16" s="287" t="str">
        <f t="shared" si="10"/>
        <v/>
      </c>
      <c r="AB16" s="287" t="str">
        <f>IF(AND('DIV1 60'!J12&lt;'DIV1 60'!K12,'DIV1 60'!K12&lt;&gt;19),1,"")</f>
        <v/>
      </c>
      <c r="AC16" s="287" t="str">
        <f>IF(AND('DIV1 60'!K15&lt;'DIV1 60'!J15,'DIV1 60'!J15&lt;&gt;19),1,"")</f>
        <v/>
      </c>
      <c r="AD16" s="287" t="str">
        <f>IF(AND('DIV1 60'!K20&lt;'DIV1 60'!J20,'DIV1 60'!J20&lt;&gt;19),1,"")</f>
        <v/>
      </c>
      <c r="AE16" s="287" t="str">
        <f>IF(AND('DIV1 60'!K22&lt;'DIV1 60'!J22,'DIV1 60'!J22&lt;&gt;19),1,"")</f>
        <v/>
      </c>
      <c r="AF16" s="287" t="str">
        <f>IF(AND('DIV1 60'!K28&lt;'DIV1 60'!J28,'DIV1 60'!J28&lt;&gt;19),1,"")</f>
        <v/>
      </c>
      <c r="AG16" s="287"/>
      <c r="AH16" s="287"/>
      <c r="AI16" s="287" t="str">
        <f t="shared" si="11"/>
        <v/>
      </c>
      <c r="AJ16" s="287" t="str">
        <f t="shared" si="12"/>
        <v/>
      </c>
      <c r="AK16" s="287" t="str">
        <f>IF(AND('DIV1 60'!J12="",'DIV1 60'!K12=""),"",IF(AND('DIV1 60'!J12=0,'DIV1 60'!K12=19),1,IF(AND('DIV1 60'!J12=0,'DIV1 60'!K12=0),1,"")))</f>
        <v/>
      </c>
      <c r="AL16" s="287" t="str">
        <f>IF(AND('DIV1 60'!J15="",'DIV1 60'!K15=""),"",IF(AND('DIV1 60'!K15=0,'DIV1 60'!J15=19),1,IF(AND('DIV1 60'!J15=0,'DIV1 60'!K15=0),1,"")))</f>
        <v/>
      </c>
      <c r="AM16" s="287" t="str">
        <f>IF(AND('DIV1 60'!J20="",'DIV1 60'!K20=""),"",IF(AND('DIV1 60'!K20=0,'DIV1 60'!J20=19),1,IF(AND('DIV1 60'!J20=0,'DIV1 60'!K20=0),1,"")))</f>
        <v/>
      </c>
      <c r="AN16" s="287" t="str">
        <f>IF(AND('DIV1 60'!J22="",'DIV1 60'!K22=""),"",IF(AND('DIV1 60'!K22=0,'DIV1 60'!J22=19),1,IF(AND('DIV1 60'!J22=0,'DIV1 60'!K22=0),1,"")))</f>
        <v/>
      </c>
      <c r="AO16" s="287" t="str">
        <f>IF(AND('DIV1 60'!J28="",'DIV1 60'!K28=""),"",IF(AND('DIV1 60'!K28=0,'DIV1 60'!J28=19),1,IF(AND('DIV1 60'!J28=0,'DIV1 60'!K28=0),1,"")))</f>
        <v/>
      </c>
      <c r="AP16" s="287"/>
      <c r="AQ16" s="287"/>
      <c r="AR16" s="287" t="str">
        <f t="shared" si="13"/>
        <v/>
      </c>
      <c r="AS16" s="287" t="str">
        <f>IF(AND('DIV1 60'!J12="",'DIV1 60'!K12=""),"",IF('DIV1 60'!J12="",0,IF('DIV1 60'!J12&lt;&gt;"",'DIV1 60'!J12,IF('DIV1 60'!J12=0,0))))</f>
        <v/>
      </c>
      <c r="AT16" s="287" t="str">
        <f>IF(AND('DIV1 60'!J15="",'DIV1 60'!K15=""),"",IF('DIV1 60'!K15="",0,IF('DIV1 60'!K15&lt;&gt;"",'DIV1 60'!K15,IF('DIV1 60'!K15=0,0))))</f>
        <v/>
      </c>
      <c r="AU16" s="287" t="str">
        <f>IF(AND('DIV1 60'!J20="",'DIV1 60'!K20=""),"",IF('DIV1 60'!K20="",0,IF('DIV1 60'!K20&lt;&gt;"",'DIV1 60'!K20,IF('DIV1 60'!K20=0,0))))</f>
        <v/>
      </c>
      <c r="AV16" s="287" t="str">
        <f>IF(AND('DIV1 60'!J22="",'DIV1 60'!K22=""),"",IF('DIV1 60'!K22="",0,IF('DIV1 60'!K22&lt;&gt;"",'DIV1 60'!K22,IF('DIV1 60'!K22=0,0))))</f>
        <v/>
      </c>
      <c r="AW16" s="287" t="str">
        <f>IF(AND('DIV1 60'!J28="",'DIV1 60'!K28=""),"",IF('DIV1 60'!K28="",0,IF('DIV1 60'!K28&lt;&gt;"",'DIV1 60'!K28,IF('DIV1 60'!K28=0,0))))</f>
        <v/>
      </c>
      <c r="AX16" s="287"/>
      <c r="AY16" s="287"/>
      <c r="AZ16" s="287" t="str">
        <f t="shared" si="14"/>
        <v/>
      </c>
      <c r="BA16" s="287" t="str">
        <f>IF(AND('DIV1 60'!K12="",'DIV1 60'!J12=""),"",IF('DIV1 60'!K12="",0,IF('DIV1 60'!K12&lt;&gt;"",'DIV1 60'!K12,IF('DIV1 60'!K12=0,0))))</f>
        <v/>
      </c>
      <c r="BB16" s="312" t="str">
        <f>IF(AND('DIV1 60'!K15="",'DIV1 60'!J15=""),"",IF('DIV1 60'!J15="",0,IF('DIV1 60'!J15&lt;&gt;"",'DIV1 60'!J15,IF('DIV1 60'!J15=0,0))))</f>
        <v/>
      </c>
      <c r="BC16" s="287" t="str">
        <f>IF(AND('DIV1 60'!K20="",'DIV1 60'!J20=""),"",IF('DIV1 60'!J20="",0,IF('DIV1 60'!J20&lt;&gt;"",'DIV1 60'!J20,IF('DIV1 60'!J20=0,0))))</f>
        <v/>
      </c>
      <c r="BD16" s="287" t="str">
        <f>IF(AND('DIV1 60'!K22="",'DIV1 60'!J22=""),"",IF('DIV1 60'!J22="",0,IF('DIV1 60'!J22&lt;&gt;"",'DIV1 60'!J22,IF('DIV1 60'!J22=0,0))))</f>
        <v/>
      </c>
      <c r="BE16" s="287" t="str">
        <f>IF(AND('DIV1 60'!K28="",'DIV1 60'!J28=""),"",IF('DIV1 60'!J28="",0,IF('DIV1 60'!J28&lt;&gt;"",'DIV1 60'!J28,IF('DIV1 60'!J28=0,0))))</f>
        <v/>
      </c>
      <c r="BF16" s="287"/>
      <c r="BG16" s="287"/>
      <c r="BH16" s="288" t="str">
        <f t="shared" si="15"/>
        <v/>
      </c>
    </row>
    <row r="17" spans="1:60" ht="15.95" customHeight="1" thickBot="1" x14ac:dyDescent="0.25">
      <c r="A17" s="266">
        <v>6</v>
      </c>
      <c r="B17" s="332" t="str">
        <f>'DIV1 60'!$B$8</f>
        <v>6Pet Anatole France A</v>
      </c>
      <c r="C17" s="289" t="str">
        <f t="shared" si="0"/>
        <v/>
      </c>
      <c r="D17" s="289" t="str">
        <f t="shared" si="1"/>
        <v/>
      </c>
      <c r="E17" s="289" t="str">
        <f t="shared" si="2"/>
        <v/>
      </c>
      <c r="F17" s="289" t="str">
        <f t="shared" si="3"/>
        <v/>
      </c>
      <c r="G17" s="289" t="str">
        <f t="shared" si="4"/>
        <v/>
      </c>
      <c r="H17" s="289" t="str">
        <f t="shared" si="5"/>
        <v/>
      </c>
      <c r="I17" s="290" t="str">
        <f t="shared" si="6"/>
        <v/>
      </c>
      <c r="J17" s="290" t="str">
        <f>IF(AND('DIV1 60'!K12&gt;'DIV1 60'!J12),1,"")</f>
        <v/>
      </c>
      <c r="K17" s="290" t="str">
        <f>IF(AND('DIV1 60'!K16&gt;'DIV1 60'!J16),1,"")</f>
        <v/>
      </c>
      <c r="L17" s="290" t="str">
        <f>IF(AND('DIV1 60'!K19&gt;'DIV1 60'!J19),1,"")</f>
        <v/>
      </c>
      <c r="M17" s="290" t="str">
        <f>IF(AND('DIV1 60'!K24&gt;'DIV1 60'!J24),1,"")</f>
        <v/>
      </c>
      <c r="N17" s="290" t="str">
        <f>IF(AND('DIV1 60'!K26&gt;'DIV1 60'!J26),1,"")</f>
        <v/>
      </c>
      <c r="O17" s="290"/>
      <c r="P17" s="290"/>
      <c r="Q17" s="290" t="str">
        <f t="shared" si="7"/>
        <v/>
      </c>
      <c r="R17" s="290" t="str">
        <f t="shared" si="8"/>
        <v/>
      </c>
      <c r="S17" s="290" t="str">
        <f>IF(AND('DIV1 60'!J12&lt;&gt;0,'DIV1 60'!K12&lt;&gt;0,'DIV1 60'!J12='DIV1 60'!K12),1,IF(AND('DIV1 60'!J12&lt;&gt;"",'DIV1 60'!K12&lt;&gt;"",'DIV1 60'!J12=0,'DIV1 60'!K12=0),"",""))</f>
        <v/>
      </c>
      <c r="T17" s="290" t="str">
        <f>IF(AND('DIV1 60'!J16&lt;&gt;0,'DIV1 60'!K16&lt;&gt;0,'DIV1 60'!J16='DIV1 60'!K16),1,IF(AND('DIV1 60'!J16&lt;&gt;"",'DIV1 60'!K16&lt;&gt;"",'DIV1 60'!J16=0,'DIV1 60'!K16=0),"",""))</f>
        <v/>
      </c>
      <c r="U17" s="290" t="str">
        <f>IF(AND('DIV1 60'!J19&lt;&gt;0,'DIV1 60'!K19&lt;&gt;0,'DIV1 60'!J19='DIV1 60'!K19),1,IF(AND('DIV1 60'!J19&lt;&gt;"",'DIV1 60'!K19&lt;&gt;"",'DIV1 60'!J19=0,'DIV1 60'!K19=0),"",""))</f>
        <v/>
      </c>
      <c r="V17" s="290" t="str">
        <f>IF(AND('DIV1 60'!J24&lt;&gt;0,'DIV1 60'!K24&lt;&gt;0,'DIV1 60'!J24='DIV1 60'!K24),1,IF(AND('DIV1 60'!J24&lt;&gt;"",'DIV1 60'!K24&lt;&gt;"",'DIV1 60'!J24=0,'DIV1 60'!K24=0),"",""))</f>
        <v/>
      </c>
      <c r="W17" s="290" t="str">
        <f>IF(AND('DIV1 60'!J26&lt;&gt;0,'DIV1 60'!K26&lt;&gt;0,'DIV1 60'!J26='DIV1 60'!K26),1,IF(AND('DIV1 60'!J26&lt;&gt;"",'DIV1 60'!K26&lt;&gt;"",'DIV1 60'!J26=0,'DIV1 60'!K26=0),"",""))</f>
        <v/>
      </c>
      <c r="X17" s="290"/>
      <c r="Y17" s="290"/>
      <c r="Z17" s="290" t="str">
        <f t="shared" si="9"/>
        <v/>
      </c>
      <c r="AA17" s="290" t="str">
        <f t="shared" si="10"/>
        <v/>
      </c>
      <c r="AB17" s="290" t="str">
        <f>IF(AND('DIV1 60'!K12&lt;'DIV1 60'!J12,'DIV1 60'!J12&lt;&gt;19),1,"")</f>
        <v/>
      </c>
      <c r="AC17" s="290" t="str">
        <f>IF(AND('DIV1 60'!K16&lt;'DIV1 60'!J16,'DIV1 60'!J16&lt;&gt;19),1,"")</f>
        <v/>
      </c>
      <c r="AD17" s="290" t="str">
        <f>IF(AND('DIV1 60'!K19&lt;'DIV1 60'!J19,'DIV1 60'!J19&lt;&gt;19),1,"")</f>
        <v/>
      </c>
      <c r="AE17" s="290" t="str">
        <f>IF(AND('DIV1 60'!K24&lt;'DIV1 60'!J24,'DIV1 60'!J24&lt;&gt;19),1,"")</f>
        <v/>
      </c>
      <c r="AF17" s="290" t="str">
        <f>IF(AND('DIV1 60'!K26&lt;'DIV1 60'!J26,'DIV1 60'!J26&lt;&gt;19),1,"")</f>
        <v/>
      </c>
      <c r="AG17" s="290"/>
      <c r="AH17" s="290"/>
      <c r="AI17" s="290" t="str">
        <f t="shared" si="11"/>
        <v/>
      </c>
      <c r="AJ17" s="290" t="str">
        <f t="shared" si="12"/>
        <v/>
      </c>
      <c r="AK17" s="290" t="str">
        <f>IF(AND('DIV1 60'!J12="",'DIV1 60'!K12=""),"",IF(AND('DIV1 60'!K12=0,'DIV1 60'!J12=19),1,IF(AND('DIV1 60'!J12=0,'DIV1 60'!K12=0),1,"")))</f>
        <v/>
      </c>
      <c r="AL17" s="290" t="str">
        <f>IF(AND('DIV1 60'!J16="",'DIV1 60'!K16=""),"",IF(AND('DIV1 60'!K16=0,'DIV1 60'!J16=19),1,IF(AND('DIV1 60'!J16=0,'DIV1 60'!K16=0),1,"")))</f>
        <v/>
      </c>
      <c r="AM17" s="290" t="str">
        <f>IF(AND('DIV1 60'!J19="",'DIV1 60'!K19=""),"",IF(AND('DIV1 60'!K19=0,'DIV1 60'!J19=19),1,IF(AND('DIV1 60'!J19=0,'DIV1 60'!K19=0),1,"")))</f>
        <v/>
      </c>
      <c r="AN17" s="290" t="str">
        <f>IF(AND('DIV1 60'!J24="",'DIV1 60'!K24=""),"",IF(AND('DIV1 60'!K24=0,'DIV1 60'!J24=19),1,IF(AND('DIV1 60'!J24=0,'DIV1 60'!K24=0),1,"")))</f>
        <v/>
      </c>
      <c r="AO17" s="290" t="str">
        <f>IF(AND('DIV1 60'!J26="",'DIV1 60'!K26=""),"",IF(AND('DIV1 60'!K26=0,'DIV1 60'!J26=19),1,IF(AND('DIV1 60'!J26=0,'DIV1 60'!K26=0),1,"")))</f>
        <v/>
      </c>
      <c r="AP17" s="290"/>
      <c r="AQ17" s="290"/>
      <c r="AR17" s="290" t="str">
        <f t="shared" si="13"/>
        <v/>
      </c>
      <c r="AS17" s="290" t="str">
        <f>IF(AND('DIV1 60'!J12="",'DIV1 60'!K12=""),"",IF('DIV1 60'!K12="",0,IF('DIV1 60'!K12&lt;&gt;"",'DIV1 60'!K12,IF('DIV1 60'!K12=0,0))))</f>
        <v/>
      </c>
      <c r="AT17" s="290" t="str">
        <f>IF(AND('DIV1 60'!J16="",'DIV1 60'!K16=""),"",IF('DIV1 60'!K16="",0,IF('DIV1 60'!K16&lt;&gt;"",'DIV1 60'!K16,IF('DIV1 60'!K16=0,0))))</f>
        <v/>
      </c>
      <c r="AU17" s="290" t="str">
        <f>IF(AND('DIV1 60'!J19="",'DIV1 60'!K19=""),"",IF('DIV1 60'!K19="",0,IF('DIV1 60'!K19&lt;&gt;"",'DIV1 60'!K19,IF('DIV1 60'!K19=0,0))))</f>
        <v/>
      </c>
      <c r="AV17" s="290" t="str">
        <f>IF(AND('DIV1 60'!J24="",'DIV1 60'!K24=""),"",IF('DIV1 60'!K24="",0,IF('DIV1 60'!K24&lt;&gt;"",'DIV1 60'!K24,IF('DIV1 60'!K24=0,0))))</f>
        <v/>
      </c>
      <c r="AW17" s="290" t="str">
        <f>IF(AND('DIV1 60'!J26="",'DIV1 60'!K26=""),"",IF('DIV1 60'!K26="",0,IF('DIV1 60'!K26&lt;&gt;"",'DIV1 60'!K26,IF('DIV1 60'!K26=0,0))))</f>
        <v/>
      </c>
      <c r="AX17" s="290"/>
      <c r="AY17" s="290"/>
      <c r="AZ17" s="290" t="str">
        <f t="shared" si="14"/>
        <v/>
      </c>
      <c r="BA17" s="290" t="str">
        <f>IF(AND('DIV1 60'!K12="",'DIV1 60'!J12=""),"",IF('DIV1 60'!J12="",0,IF('DIV1 60'!J12&lt;&gt;"",'DIV1 60'!J12,IF('DIV1 60'!J12=0,0))))</f>
        <v/>
      </c>
      <c r="BB17" s="291" t="str">
        <f>IF(AND('DIV1 60'!K16="",'DIV1 60'!J16=""),"",IF('DIV1 60'!J16="",0,IF('DIV1 60'!J16&lt;&gt;"",'DIV1 60'!J16,IF('DIV1 60'!J16=0,0))))</f>
        <v/>
      </c>
      <c r="BC17" s="290" t="str">
        <f>IF(AND('DIV1 60'!K19="",'DIV1 60'!J19=""),"",IF('DIV1 60'!J19="",0,IF('DIV1 60'!J19&lt;&gt;"",'DIV1 60'!J19,IF('DIV1 60'!J19=0,0))))</f>
        <v/>
      </c>
      <c r="BD17" s="290" t="str">
        <f>IF(AND('DIV1 60'!K24="",'DIV1 60'!J24=""),"",IF('DIV1 60'!J24="",0,IF('DIV1 60'!J24&lt;&gt;"",'DIV1 60'!J24,IF('DIV1 60'!J24=0,0))))</f>
        <v/>
      </c>
      <c r="BE17" s="290" t="str">
        <f>IF(AND('DIV1 60'!K26="",'DIV1 60'!J26=""),"",IF('DIV1 60'!J26="",0,IF('DIV1 60'!J26&lt;&gt;"",'DIV1 60'!J26,IF('DIV1 60'!J26=0,0))))</f>
        <v/>
      </c>
      <c r="BF17" s="290"/>
      <c r="BG17" s="290"/>
      <c r="BH17" s="292" t="str">
        <f t="shared" si="15"/>
        <v/>
      </c>
    </row>
    <row r="18" spans="1:60" ht="13.5" thickTop="1" x14ac:dyDescent="0.2"/>
    <row r="19" spans="1:60" ht="18" customHeight="1" x14ac:dyDescent="0.2">
      <c r="A19" s="420" t="s">
        <v>18</v>
      </c>
      <c r="B19" s="420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0"/>
      <c r="AI19" s="420"/>
      <c r="AJ19" s="420"/>
      <c r="AK19" s="420"/>
      <c r="AL19" s="420"/>
      <c r="AM19" s="420"/>
      <c r="AN19" s="420"/>
      <c r="AO19" s="420"/>
      <c r="AP19" s="420"/>
      <c r="AQ19" s="420"/>
      <c r="AR19" s="420"/>
      <c r="AS19" s="420"/>
      <c r="AT19" s="420"/>
      <c r="AU19" s="420"/>
      <c r="AV19" s="420"/>
      <c r="AW19" s="420"/>
      <c r="AX19" s="420"/>
      <c r="AY19" s="420"/>
      <c r="AZ19" s="420"/>
      <c r="BA19" s="420"/>
      <c r="BB19" s="420"/>
      <c r="BC19" s="420"/>
      <c r="BD19" s="420"/>
      <c r="BE19" s="420"/>
      <c r="BF19" s="420"/>
      <c r="BG19" s="420"/>
      <c r="BH19" s="420"/>
    </row>
    <row r="20" spans="1:60" ht="13.5" thickBot="1" x14ac:dyDescent="0.25"/>
    <row r="21" spans="1:60" ht="17.25" thickTop="1" thickBot="1" x14ac:dyDescent="0.25">
      <c r="B21" s="226" t="s">
        <v>15</v>
      </c>
      <c r="C21" s="227" t="s">
        <v>3</v>
      </c>
      <c r="D21" s="227" t="s">
        <v>4</v>
      </c>
      <c r="E21" s="227" t="s">
        <v>5</v>
      </c>
      <c r="F21" s="227" t="s">
        <v>6</v>
      </c>
      <c r="G21" s="227" t="s">
        <v>2</v>
      </c>
      <c r="H21" s="227" t="s">
        <v>7</v>
      </c>
      <c r="I21" s="227" t="s">
        <v>4</v>
      </c>
      <c r="J21" s="227">
        <v>1</v>
      </c>
      <c r="K21" s="227">
        <v>2</v>
      </c>
      <c r="L21" s="227">
        <v>3</v>
      </c>
      <c r="M21" s="227">
        <v>4</v>
      </c>
      <c r="N21" s="227">
        <v>5</v>
      </c>
      <c r="O21" s="227">
        <v>6</v>
      </c>
      <c r="P21" s="227">
        <v>7</v>
      </c>
      <c r="Q21" s="227" t="s">
        <v>8</v>
      </c>
      <c r="R21" s="227" t="s">
        <v>5</v>
      </c>
      <c r="S21" s="227">
        <v>1</v>
      </c>
      <c r="T21" s="227">
        <v>2</v>
      </c>
      <c r="U21" s="227">
        <v>3</v>
      </c>
      <c r="V21" s="227">
        <v>4</v>
      </c>
      <c r="W21" s="227">
        <v>5</v>
      </c>
      <c r="X21" s="227">
        <v>6</v>
      </c>
      <c r="Y21" s="227">
        <v>7</v>
      </c>
      <c r="Z21" s="227" t="s">
        <v>9</v>
      </c>
      <c r="AA21" s="227" t="s">
        <v>6</v>
      </c>
      <c r="AB21" s="227">
        <v>1</v>
      </c>
      <c r="AC21" s="227">
        <v>2</v>
      </c>
      <c r="AD21" s="227">
        <v>3</v>
      </c>
      <c r="AE21" s="227">
        <v>4</v>
      </c>
      <c r="AF21" s="227">
        <v>5</v>
      </c>
      <c r="AG21" s="227">
        <v>6</v>
      </c>
      <c r="AH21" s="227">
        <v>7</v>
      </c>
      <c r="AI21" s="227" t="s">
        <v>10</v>
      </c>
      <c r="AJ21" s="227" t="s">
        <v>2</v>
      </c>
      <c r="AK21" s="227">
        <v>1</v>
      </c>
      <c r="AL21" s="227">
        <v>2</v>
      </c>
      <c r="AM21" s="227">
        <v>3</v>
      </c>
      <c r="AN21" s="227">
        <v>4</v>
      </c>
      <c r="AO21" s="227">
        <v>5</v>
      </c>
      <c r="AP21" s="227">
        <v>6</v>
      </c>
      <c r="AQ21" s="227">
        <v>7</v>
      </c>
      <c r="AR21" s="227" t="s">
        <v>11</v>
      </c>
      <c r="AS21" s="227">
        <v>1</v>
      </c>
      <c r="AT21" s="227">
        <v>2</v>
      </c>
      <c r="AU21" s="227">
        <v>3</v>
      </c>
      <c r="AV21" s="227">
        <v>4</v>
      </c>
      <c r="AW21" s="227">
        <v>5</v>
      </c>
      <c r="AX21" s="227">
        <v>6</v>
      </c>
      <c r="AY21" s="227">
        <v>7</v>
      </c>
      <c r="AZ21" s="227" t="s">
        <v>12</v>
      </c>
      <c r="BA21" s="228">
        <v>1</v>
      </c>
      <c r="BB21" s="228">
        <v>2</v>
      </c>
      <c r="BC21" s="228">
        <v>3</v>
      </c>
      <c r="BD21" s="228">
        <v>4</v>
      </c>
      <c r="BE21" s="227">
        <v>5</v>
      </c>
      <c r="BF21" s="229">
        <v>6</v>
      </c>
      <c r="BG21" s="229">
        <v>7</v>
      </c>
      <c r="BH21" s="230" t="s">
        <v>13</v>
      </c>
    </row>
    <row r="22" spans="1:60" ht="15.75" thickTop="1" x14ac:dyDescent="0.2">
      <c r="A22" s="240">
        <v>1</v>
      </c>
      <c r="B22" s="232" t="str">
        <f>'DIV2 60'!$B$3</f>
        <v>1AB Saint Mandé</v>
      </c>
      <c r="C22" s="233" t="str">
        <f t="shared" ref="C22:C27" si="16">IF(OR(OR(OR(OR(D22&lt;&gt;"",E22&lt;&gt;"",F22&lt;&gt;"",G22&lt;&gt;"")))),SUM(D22:G22),"")</f>
        <v/>
      </c>
      <c r="D22" s="233" t="str">
        <f t="shared" ref="D22:D27" si="17">+H22</f>
        <v/>
      </c>
      <c r="E22" s="233" t="str">
        <f t="shared" ref="E22:E27" si="18">+Q22</f>
        <v/>
      </c>
      <c r="F22" s="233" t="str">
        <f t="shared" ref="F22:F27" si="19">+Z22</f>
        <v/>
      </c>
      <c r="G22" s="233" t="str">
        <f t="shared" ref="G22:G27" si="20">+AI22</f>
        <v/>
      </c>
      <c r="H22" s="233" t="str">
        <f t="shared" ref="H22:H27" si="21">IF(I22&lt;&gt;"",I22*3,"")</f>
        <v/>
      </c>
      <c r="I22" s="181" t="str">
        <f t="shared" ref="I22:I27" si="22">IF(OR(OR(OR(OR(OR(OR(OR(J22&lt;&gt;"",K22&lt;&gt;"",L22&lt;&gt;"",M22&lt;&gt;"",N22&lt;&gt;"",O22&lt;&gt;"",P22&lt;&gt;""))))))),SUM(J22:P22),"")</f>
        <v/>
      </c>
      <c r="J22" s="234" t="str">
        <f>IF(AND('DIV2 60'!J10&gt;'DIV2 60'!K10),1,"")</f>
        <v/>
      </c>
      <c r="K22" s="234" t="str">
        <f>IF(AND('DIV2 60'!J14&gt;'DIV2 60'!K14),1,"")</f>
        <v/>
      </c>
      <c r="L22" s="234" t="str">
        <f>IF(AND('DIV2 60'!J18&gt;'DIV2 60'!K18),1,"")</f>
        <v/>
      </c>
      <c r="M22" s="234" t="str">
        <f>IF(AND('DIV2 60'!J22&gt;'DIV2 60'!K22),1,"")</f>
        <v/>
      </c>
      <c r="N22" s="234" t="str">
        <f>IF(AND('DIV2 60'!J26&gt;'DIV2 60'!K26),1,"")</f>
        <v/>
      </c>
      <c r="O22" s="234"/>
      <c r="P22" s="234"/>
      <c r="Q22" s="234" t="str">
        <f t="shared" ref="Q22:Q27" si="23">IF(R22&lt;&gt;"",R22*2,"")</f>
        <v/>
      </c>
      <c r="R22" s="181" t="str">
        <f t="shared" ref="R22:R27" si="24">IF(OR(OR(OR(OR(OR(OR(OR(S22&lt;&gt;"",T22&lt;&gt;"",U22&lt;&gt;"",V22&lt;&gt;"",W22&lt;&gt;"",X22&lt;&gt;"",Y22&lt;&gt;""))))))),SUM(S22:Y22),"")</f>
        <v/>
      </c>
      <c r="S22" s="234" t="str">
        <f>IF(AND('DIV2 60'!J10&lt;&gt;0,'DIV2 60'!K10&lt;&gt;0,'DIV2 60'!J10='DIV2 60'!K10),1,IF(AND('DIV2 60'!J10&lt;&gt;"",'DIV2 60'!K10&lt;&gt;"",'DIV2 60'!J10=0,'DIV2 60'!K10=0),"",""))</f>
        <v/>
      </c>
      <c r="T22" s="234" t="str">
        <f>IF(AND('DIV2 60'!J14&lt;&gt;0,'DIV2 60'!K14&lt;&gt;0,'DIV2 60'!J14='DIV2 60'!K14),1,IF(AND('DIV2 60'!J14&lt;&gt;"",'DIV2 60'!K14&lt;&gt;"",'DIV2 60'!J14=0,'DIV2 60'!K14=0),"",""))</f>
        <v/>
      </c>
      <c r="U22" s="234" t="str">
        <f>IF(AND('DIV2 60'!J18&lt;&gt;0,'DIV2 60'!K18&lt;&gt;0,'DIV2 60'!J18='DIV2 60'!K18),1,IF(AND('DIV2 60'!J18&lt;&gt;"",'DIV2 60'!K18&lt;&gt;"",'DIV2 60'!J18=0,'DIV2 60'!K18=0),"",""))</f>
        <v/>
      </c>
      <c r="V22" s="234" t="str">
        <f>IF(AND('DIV2 60'!J22&lt;&gt;0,'DIV2 60'!K22&lt;&gt;0,'DIV2 60'!J22='DIV2 60'!K22),1,IF(AND('DIV2 60'!J22&lt;&gt;"",'DIV2 60'!K22&lt;&gt;"",'DIV2 60'!J22=0,'DIV2 60'!K22=0),"",""))</f>
        <v/>
      </c>
      <c r="W22" s="234" t="str">
        <f>IF(AND('DIV2 60'!J26&lt;&gt;0,'DIV2 60'!K26&lt;&gt;0,'DIV2 60'!J26='DIV2 60'!K26),1,IF(AND('DIV2 60'!J26&lt;&gt;"",'DIV2 60'!K26&lt;&gt;"",'DIV2 60'!J26=0,'DIV2 60'!K26=0),"",""))</f>
        <v/>
      </c>
      <c r="X22" s="234"/>
      <c r="Y22" s="234"/>
      <c r="Z22" s="234" t="str">
        <f t="shared" ref="Z22:Z27" si="25">IF(AA22&lt;&gt;"",AA22*1,"")</f>
        <v/>
      </c>
      <c r="AA22" s="181" t="str">
        <f t="shared" ref="AA22:AA27" si="26">IF(OR(OR(OR(OR(OR(OR(OR(AB22&lt;&gt;"",AC22&lt;&gt;"",AD22&lt;&gt;"",AE22&lt;&gt;"",AF22&lt;&gt;"",AG22&lt;&gt;"",AH22&lt;&gt;""))))))),SUM(AB22:AH22),"")</f>
        <v/>
      </c>
      <c r="AB22" s="234" t="str">
        <f>IF(AND('DIV2 60'!J10&lt;'DIV2 60'!K10,'DIV2 60'!K10&lt;&gt;19),1,"")</f>
        <v/>
      </c>
      <c r="AC22" s="234" t="str">
        <f>IF(AND('DIV2 60'!J14&lt;'DIV2 60'!K14,'DIV2 60'!K14&lt;&gt;19),1,"")</f>
        <v/>
      </c>
      <c r="AD22" s="234" t="str">
        <f>IF(AND('DIV2 60'!J18&lt;'DIV2 60'!K18,'DIV2 60'!K18&lt;&gt;19),1,"")</f>
        <v/>
      </c>
      <c r="AE22" s="234" t="str">
        <f>IF(AND('DIV2 60'!J22&lt;'DIV2 60'!K22,'DIV2 60'!K22&lt;&gt;19),1,"")</f>
        <v/>
      </c>
      <c r="AF22" s="234" t="str">
        <f>IF(AND('DIV2 60'!J26&lt;'DIV2 60'!K26,'DIV2 60'!K26&lt;&gt;19),1,"")</f>
        <v/>
      </c>
      <c r="AG22" s="234"/>
      <c r="AH22" s="234"/>
      <c r="AI22" s="234" t="str">
        <f t="shared" ref="AI22:AI27" si="27">IF(AJ22&lt;&gt;"",AJ22*0,"")</f>
        <v/>
      </c>
      <c r="AJ22" s="181" t="str">
        <f t="shared" ref="AJ22:AJ27" si="28">IF(OR(OR(OR(OR(OR(OR(OR(AK22&lt;&gt;"",AL22&lt;&gt;"",AM22&lt;&gt;"",AN22&lt;&gt;"",AO22&lt;&gt;"",AP22&lt;&gt;"",AQ22&lt;&gt;""))))))),SUM(AK22:AQ22),"")</f>
        <v/>
      </c>
      <c r="AK22" s="234" t="str">
        <f>IF(AND('DIV2 60'!J10="",'DIV2 60'!K10=""),"",IF(AND('DIV2 60'!J10=0,'DIV2 60'!K10=19),1,IF(AND('DIV2 60'!J10=0,'DIV2 60'!K10=0),1,"")))</f>
        <v/>
      </c>
      <c r="AL22" s="234" t="str">
        <f>IF(AND('DIV2 60'!J14="",'DIV2 60'!K14=""),"",IF(AND('DIV2 60'!J14=0,'DIV2 60'!K14=19),1,IF(AND('DIV2 60'!J14=0,'DIV2 60'!K14=0),1,"")))</f>
        <v/>
      </c>
      <c r="AM22" s="234" t="str">
        <f>IF(AND('DIV2 60'!J18="",'DIV2 60'!K18=""),"",IF(AND('DIV2 60'!J18=0,'DIV2 60'!K18=19),1,IF(AND('DIV2 60'!J18=0,'DIV2 60'!K18=0),1,"")))</f>
        <v/>
      </c>
      <c r="AN22" s="234" t="str">
        <f>IF(AND('DIV2 60'!J22="",'DIV2 60'!K22=""),"",IF(AND('DIV2 60'!J22=0,'DIV2 60'!K22=19),1,IF(AND('DIV2 60'!J22=0,'DIV2 60'!K22=0),1,"")))</f>
        <v/>
      </c>
      <c r="AO22" s="234" t="str">
        <f>IF(AND('DIV2 60'!J26="",'DIV2 60'!K26=""),"",IF(AND('DIV2 60'!J26=0,'DIV2 60'!K26=19),1,IF(AND('DIV2 60'!J26=0,'DIV2 60'!K26=0),1,"")))</f>
        <v/>
      </c>
      <c r="AP22" s="234"/>
      <c r="AQ22" s="234"/>
      <c r="AR22" s="181" t="str">
        <f t="shared" ref="AR22:AR27" si="29">IF(OR(OR(OR(OR(OR(OR(OR(AS22&lt;&gt;"",AT22&lt;&gt;"",AU22&lt;&gt;"",AV22&lt;&gt;"",AW22&lt;&gt;"",AX22&lt;&gt;"",AY22&lt;&gt;""))))))),SUM(AS22:AY22),"")</f>
        <v/>
      </c>
      <c r="AS22" s="234" t="str">
        <f>IF(AND('DIV2 60'!J10="",'DIV2 60'!K10=""),"",IF('DIV2 60'!J10="",0,IF('DIV2 60'!J10&lt;&gt;"",'DIV2 60'!J10,IF('DIV2 60'!J10=0,0))))</f>
        <v/>
      </c>
      <c r="AT22" s="234" t="str">
        <f>IF(AND('DIV2 60'!J14="",'DIV2 60'!K14=""),"",IF('DIV2 60'!J14="",0,IF('DIV2 60'!J14&lt;&gt;"",'DIV2 60'!J14,IF('DIV2 60'!J14=0,0))))</f>
        <v/>
      </c>
      <c r="AU22" s="234" t="str">
        <f>IF(AND('DIV2 60'!J18="",'DIV2 60'!K18=""),"",IF('DIV2 60'!J18="",0,IF('DIV2 60'!J18&lt;&gt;"",'DIV2 60'!J18,IF('DIV2 60'!J18=0,0))))</f>
        <v/>
      </c>
      <c r="AV22" s="234" t="str">
        <f>IF(AND('DIV2 60'!J22="",'DIV2 60'!K22=""),"",IF('DIV2 60'!J22="",0,IF('DIV2 60'!J22&lt;&gt;"",'DIV2 60'!J22,IF('DIV2 60'!J22=0,0))))</f>
        <v/>
      </c>
      <c r="AW22" s="234" t="str">
        <f>IF(AND('DIV2 60'!J26="",'DIV2 60'!K26=""),"",IF('DIV2 60'!J26="",0,IF('DIV2 60'!J26&lt;&gt;"",'DIV2 60'!J26,IF('DIV2 60'!J26=0,0))))</f>
        <v/>
      </c>
      <c r="AX22" s="234"/>
      <c r="AY22" s="234"/>
      <c r="AZ22" s="181" t="str">
        <f t="shared" ref="AZ22:AZ27" si="30">IF(OR(OR(OR(OR(OR(OR(OR(BA22&lt;&gt;"",BB22&lt;&gt;"",BC22&lt;&gt;"",BD22&lt;&gt;"",BE22&lt;&gt;"",BF22&lt;&gt;"",BG22&lt;&gt;""))))))),SUM(BA22:BG22),"")</f>
        <v/>
      </c>
      <c r="BA22" s="234" t="str">
        <f>IF(AND('DIV2 60'!K10="",'DIV2 60'!J10=""),"",IF('DIV2 60'!K10="",0,IF('DIV2 60'!K10&lt;&gt;"",'DIV2 60'!K10,IF('DIV2 60'!K10=0,0))))</f>
        <v/>
      </c>
      <c r="BB22" s="234" t="str">
        <f>IF(AND('DIV2 60'!K14="",'DIV2 60'!J14=""),"",IF('DIV2 60'!K14="",0,IF('DIV2 60'!K14&lt;&gt;"",'DIV2 60'!K14,IF('DIV2 60'!K14=0,0))))</f>
        <v/>
      </c>
      <c r="BC22" s="234" t="str">
        <f>IF(AND('DIV2 60'!K18="",'DIV2 60'!J18=""),"",IF('DIV2 60'!K18="",0,IF('DIV2 60'!K18&lt;&gt;"",'DIV2 60'!K18,IF('DIV2 60'!K18=0,0))))</f>
        <v/>
      </c>
      <c r="BD22" s="234" t="str">
        <f>IF(AND('DIV2 60'!K22="",'DIV2 60'!J22=""),"",IF('DIV2 60'!K22="",0,IF('DIV2 60'!K22&lt;&gt;"",'DIV2 60'!K22,IF('DIV2 60'!K22=0,0))))</f>
        <v/>
      </c>
      <c r="BE22" s="234" t="str">
        <f>IF(AND('DIV2 60'!K26="",'DIV2 60'!J26=""),"",IF('DIV2 60'!K26="",0,IF('DIV2 60'!K26&lt;&gt;"",'DIV2 60'!K26,IF('DIV2 60'!K26=0,0))))</f>
        <v/>
      </c>
      <c r="BF22" s="6"/>
      <c r="BG22" s="6"/>
      <c r="BH22" s="182" t="str">
        <f t="shared" ref="BH22:BH27" si="31">IF(OR(OR(AR22&lt;&gt;"",AZ22&lt;&gt;"")),AR22-AZ22,"")</f>
        <v/>
      </c>
    </row>
    <row r="23" spans="1:60" ht="15" x14ac:dyDescent="0.2">
      <c r="A23" s="235">
        <v>2</v>
      </c>
      <c r="B23" s="236" t="str">
        <f>'DIV2 60'!$B$4</f>
        <v>2ACB Nogent</v>
      </c>
      <c r="C23" s="237" t="str">
        <f t="shared" si="16"/>
        <v/>
      </c>
      <c r="D23" s="237" t="str">
        <f t="shared" si="17"/>
        <v/>
      </c>
      <c r="E23" s="237" t="str">
        <f t="shared" si="18"/>
        <v/>
      </c>
      <c r="F23" s="237" t="str">
        <f t="shared" si="19"/>
        <v/>
      </c>
      <c r="G23" s="237" t="str">
        <f t="shared" si="20"/>
        <v/>
      </c>
      <c r="H23" s="237" t="str">
        <f t="shared" si="21"/>
        <v/>
      </c>
      <c r="I23" s="234" t="str">
        <f t="shared" si="22"/>
        <v/>
      </c>
      <c r="J23" s="174" t="str">
        <f>IF(AND('DIV2 60'!K10&gt;'DIV2 60'!J10),1,"")</f>
        <v/>
      </c>
      <c r="K23" s="234" t="str">
        <f>IF(AND('DIV2 60'!J15&gt;'DIV2 60'!K15),1,"")</f>
        <v/>
      </c>
      <c r="L23" s="234" t="str">
        <f>IF(AND('DIV2 60'!J19&gt;'DIV2 60'!K19),1,"")</f>
        <v/>
      </c>
      <c r="M23" s="234" t="str">
        <f>IF(AND('DIV2 60'!J23&gt;'DIV2 60'!K23),1,"")</f>
        <v/>
      </c>
      <c r="N23" s="234" t="str">
        <f>IF(AND('DIV2 60'!J27&gt;'DIV2 60'!K27),1,"")</f>
        <v/>
      </c>
      <c r="O23" s="234"/>
      <c r="P23" s="234"/>
      <c r="Q23" s="174" t="str">
        <f t="shared" si="23"/>
        <v/>
      </c>
      <c r="R23" s="234" t="str">
        <f t="shared" si="24"/>
        <v/>
      </c>
      <c r="S23" s="234" t="str">
        <f>IF(AND('DIV2 60'!J10&lt;&gt;0,'DIV2 60'!K10&lt;&gt;0,'DIV2 60'!J10='DIV2 60'!K10),1,IF(AND('DIV2 60'!J10&lt;&gt;"",'DIV2 60'!K10&lt;&gt;"",'DIV2 60'!J10=0,'DIV2 60'!K10=0),"",""))</f>
        <v/>
      </c>
      <c r="T23" s="234" t="str">
        <f>IF(AND('DIV2 60'!J15&lt;&gt;0,'DIV2 60'!K15&lt;&gt;0,'DIV2 60'!J15='DIV2 60'!K15),1,IF(AND('DIV2 60'!J15&lt;&gt;"",'DIV2 60'!K15&lt;&gt;"",'DIV2 60'!J15=0,'DIV2 60'!K15=0),"",""))</f>
        <v/>
      </c>
      <c r="U23" s="234" t="str">
        <f>IF(AND('DIV2 60'!J19&lt;&gt;0,'DIV2 60'!K19&lt;&gt;0,'DIV2 60'!J19='DIV2 60'!K19),1,IF(AND('DIV2 60'!J19&lt;&gt;"",'DIV2 60'!K19&lt;&gt;"",'DIV2 60'!J19=0,'DIV2 60'!K19=0),"",""))</f>
        <v/>
      </c>
      <c r="V23" s="234" t="str">
        <f>IF(AND('DIV2 60'!J23&lt;&gt;0,'DIV2 60'!K23&lt;&gt;0,'DIV2 60'!J23='DIV2 60'!K23),1,IF(AND('DIV2 60'!J23&lt;&gt;"",'DIV2 60'!K23&lt;&gt;"",'DIV2 60'!J23=0,'DIV2 60'!K23=0),"",""))</f>
        <v/>
      </c>
      <c r="W23" s="234" t="str">
        <f>IF(AND('DIV2 60'!J27&lt;&gt;0,'DIV2 60'!K27&lt;&gt;0,'DIV2 60'!J27='DIV2 60'!K27),1,IF(AND('DIV2 60'!J27&lt;&gt;"",'DIV2 60'!K27&lt;&gt;"",'DIV2 60'!J27=0,'DIV2 60'!K27=0),"",""))</f>
        <v/>
      </c>
      <c r="X23" s="234"/>
      <c r="Y23" s="234"/>
      <c r="Z23" s="174" t="str">
        <f t="shared" si="25"/>
        <v/>
      </c>
      <c r="AA23" s="234" t="str">
        <f t="shared" si="26"/>
        <v/>
      </c>
      <c r="AB23" s="174" t="str">
        <f>IF(AND('DIV2 60'!K10&lt;'DIV2 60'!J10,'DIV2 60'!J10&lt;&gt;19),1,"")</f>
        <v/>
      </c>
      <c r="AC23" s="234" t="str">
        <f>IF(AND('DIV2 60'!J15&lt;'DIV2 60'!K15,'DIV2 60'!K15&lt;&gt;19),1,"")</f>
        <v/>
      </c>
      <c r="AD23" s="234" t="str">
        <f>IF(AND('DIV2 60'!J19&lt;'DIV2 60'!K19,'DIV2 60'!K19&lt;&gt;19),1,"")</f>
        <v/>
      </c>
      <c r="AE23" s="234" t="str">
        <f>IF(AND('DIV2 60'!J23&lt;'DIV2 60'!K23,'DIV2 60'!K23&lt;&gt;19),1,"")</f>
        <v/>
      </c>
      <c r="AF23" s="234" t="str">
        <f>IF(AND('DIV2 60'!J27&lt;'DIV2 60'!K27,'DIV2 60'!K27&lt;&gt;19),1,"")</f>
        <v/>
      </c>
      <c r="AG23" s="234"/>
      <c r="AH23" s="234"/>
      <c r="AI23" s="174" t="str">
        <f t="shared" si="27"/>
        <v/>
      </c>
      <c r="AJ23" s="234" t="str">
        <f t="shared" si="28"/>
        <v/>
      </c>
      <c r="AK23" s="174" t="str">
        <f>IF(AND('DIV2 60'!J10="",'DIV2 60'!K10=""),"",IF(AND('DIV2 60'!K10=0,'DIV2 60'!J10=19),1,IF(AND('DIV2 60'!J10=0,'DIV2 60'!K10=0),1,"")))</f>
        <v/>
      </c>
      <c r="AL23" s="234" t="str">
        <f>IF(AND('DIV2 60'!J15="",'DIV2 60'!K15=""),"",IF(AND('DIV2 60'!J15=0,'DIV2 60'!K15=19),1,IF(AND('DIV2 60'!J15=0,'DIV2 60'!K15=0),1,"")))</f>
        <v/>
      </c>
      <c r="AM23" s="234" t="str">
        <f>IF(AND('DIV2 60'!J19="",'DIV2 60'!K19=""),"",IF(AND('DIV2 60'!J19=0,'DIV2 60'!K19=19),1,IF(AND('DIV2 60'!J19=0,'DIV2 60'!K19=0),1,"")))</f>
        <v/>
      </c>
      <c r="AN23" s="234" t="str">
        <f>IF(AND('DIV2 60'!J23="",'DIV2 60'!K23=""),"",IF(AND('DIV2 60'!J23=0,'DIV2 60'!K23=19),1,IF(AND('DIV2 60'!J23=0,'DIV2 60'!K23=0),1,"")))</f>
        <v/>
      </c>
      <c r="AO23" s="234" t="str">
        <f>IF(AND('DIV2 60'!J27="",'DIV2 60'!K27=""),"",IF(AND('DIV2 60'!J27=0,'DIV2 60'!K27=19),1,IF(AND('DIV2 60'!J27=0,'DIV2 60'!K27=0),1,"")))</f>
        <v/>
      </c>
      <c r="AP23" s="234"/>
      <c r="AQ23" s="234"/>
      <c r="AR23" s="234" t="str">
        <f t="shared" si="29"/>
        <v/>
      </c>
      <c r="AS23" s="174" t="str">
        <f>IF(AND('DIV2 60'!J10="",'DIV2 60'!K10=""),"",IF('DIV2 60'!K10="",0,IF('DIV2 60'!K10&lt;&gt;"",'DIV2 60'!K10,IF('DIV2 60'!K10=0,0))))</f>
        <v/>
      </c>
      <c r="AT23" s="234" t="str">
        <f>IF(AND('DIV2 60'!J15="",'DIV2 60'!K15=""),"",IF('DIV2 60'!J15="",0,IF('DIV2 60'!J15&lt;&gt;"",'DIV2 60'!J15,IF('DIV2 60'!J15=0,0))))</f>
        <v/>
      </c>
      <c r="AU23" s="234" t="str">
        <f>IF(AND('DIV2 60'!J19="",'DIV2 60'!K19=""),"",IF('DIV2 60'!J19="",0,IF('DIV2 60'!J19&lt;&gt;"",'DIV2 60'!J19,IF('DIV2 60'!J19=0,0))))</f>
        <v/>
      </c>
      <c r="AV23" s="234" t="str">
        <f>IF(AND('DIV2 60'!J23="",'DIV2 60'!K23=""),"",IF('DIV2 60'!J23="",0,IF('DIV2 60'!J23&lt;&gt;"",'DIV2 60'!J23,IF('DIV2 60'!J23=0,0))))</f>
        <v/>
      </c>
      <c r="AW23" s="234" t="str">
        <f>IF(AND('DIV2 60'!J27="",'DIV2 60'!K27=""),"",IF('DIV2 60'!J27="",0,IF('DIV2 60'!J27&lt;&gt;"",'DIV2 60'!J27,IF('DIV2 60'!J27=0,0))))</f>
        <v/>
      </c>
      <c r="AX23" s="234"/>
      <c r="AY23" s="234"/>
      <c r="AZ23" s="234" t="str">
        <f t="shared" si="30"/>
        <v/>
      </c>
      <c r="BA23" s="174" t="str">
        <f>IF(AND('DIV2 60'!K10="",'DIV2 60'!J10=""),"",IF('DIV2 60'!J10="",0,IF('DIV2 60'!J10&lt;&gt;"",'DIV2 60'!J10,IF('DIV2 60'!J10=0,0))))</f>
        <v/>
      </c>
      <c r="BB23" s="234" t="str">
        <f>IF(AND('DIV2 60'!K15="",'DIV2 60'!J15=""),"",IF('DIV2 60'!K15="",0,IF('DIV2 60'!K15&lt;&gt;"",'DIV2 60'!K15,IF('DIV2 60'!K15=0,0))))</f>
        <v/>
      </c>
      <c r="BC23" s="234" t="str">
        <f>IF(AND('DIV2 60'!K19="",'DIV2 60'!J19=""),"",IF('DIV2 60'!K19="",0,IF('DIV2 60'!K19&lt;&gt;"",'DIV2 60'!K19,IF('DIV2 60'!K19=0,0))))</f>
        <v/>
      </c>
      <c r="BD23" s="234" t="str">
        <f>IF(AND('DIV2 60'!K23="",'DIV2 60'!J23=""),"",IF('DIV2 60'!K23="",0,IF('DIV2 60'!K23&lt;&gt;"",'DIV2 60'!K23,IF('DIV2 60'!K23=0,0))))</f>
        <v/>
      </c>
      <c r="BE23" s="234" t="str">
        <f>IF(AND('DIV2 60'!K27="",'DIV2 60'!J27=""),"",IF('DIV2 60'!K27="",0,IF('DIV2 60'!K27&lt;&gt;"",'DIV2 60'!K27,IF('DIV2 60'!K27=0,0))))</f>
        <v/>
      </c>
      <c r="BF23" s="174"/>
      <c r="BG23" s="174"/>
      <c r="BH23" s="9" t="str">
        <f t="shared" si="31"/>
        <v/>
      </c>
    </row>
    <row r="24" spans="1:60" ht="15" x14ac:dyDescent="0.2">
      <c r="A24" s="238">
        <v>3</v>
      </c>
      <c r="B24" s="236" t="str">
        <f>'DIV2 60'!$B$5</f>
        <v>3AJPSucy</v>
      </c>
      <c r="C24" s="237" t="str">
        <f t="shared" si="16"/>
        <v/>
      </c>
      <c r="D24" s="237" t="str">
        <f t="shared" si="17"/>
        <v/>
      </c>
      <c r="E24" s="237" t="str">
        <f t="shared" si="18"/>
        <v/>
      </c>
      <c r="F24" s="237" t="str">
        <f t="shared" si="19"/>
        <v/>
      </c>
      <c r="G24" s="237" t="str">
        <f t="shared" si="20"/>
        <v/>
      </c>
      <c r="H24" s="237" t="str">
        <f t="shared" si="21"/>
        <v/>
      </c>
      <c r="I24" s="234" t="str">
        <f t="shared" si="22"/>
        <v/>
      </c>
      <c r="J24" s="234" t="str">
        <f>IF(AND('DIV2 60'!J11&gt;'DIV2 60'!K11),1,"")</f>
        <v/>
      </c>
      <c r="K24" s="184" t="str">
        <f>IF(AND('DIV2 60'!K14&gt;'DIV2 60'!J14),1,"")</f>
        <v/>
      </c>
      <c r="L24" s="234" t="str">
        <f>IF(AND('DIV2 60'!J20&gt;'DIV2 60'!K20),1,"")</f>
        <v/>
      </c>
      <c r="M24" s="234" t="str">
        <f>IF(AND('DIV2 60'!J24&gt;'DIV2 60'!K24),1,"")</f>
        <v/>
      </c>
      <c r="N24" s="184" t="str">
        <f>IF(AND('DIV2 60'!K27&gt;'DIV2 60'!J27),1,"")</f>
        <v/>
      </c>
      <c r="O24" s="234"/>
      <c r="P24" s="234"/>
      <c r="Q24" s="174" t="str">
        <f t="shared" si="23"/>
        <v/>
      </c>
      <c r="R24" s="234" t="str">
        <f t="shared" si="24"/>
        <v/>
      </c>
      <c r="S24" s="174" t="str">
        <f>IF(AND('DIV2 60'!J11&lt;&gt;0,'DIV2 60'!K11&lt;&gt;0,'DIV2 60'!J11='DIV2 60'!K11),1,IF(AND('DIV2 60'!J11&lt;&gt;"",'DIV2 60'!K11&lt;&gt;"",'DIV2 60'!J11=0,'DIV2 60'!K11=0),"",""))</f>
        <v/>
      </c>
      <c r="T24" s="174" t="str">
        <f>IF(AND('DIV2 60'!J14&lt;&gt;0,'DIV2 60'!K14&lt;&gt;0,'DIV2 60'!J14='DIV2 60'!K14),1,IF(AND('DIV2 60'!J14&lt;&gt;"",'DIV2 60'!K14&lt;&gt;"",'DIV2 60'!J14=0,'DIV2 60'!K14=0),"",""))</f>
        <v/>
      </c>
      <c r="U24" s="234" t="str">
        <f>IF(AND('DIV2 60'!J20&lt;&gt;0,'DIV2 60'!K20&lt;&gt;0,'DIV2 60'!J20='DIV2 60'!K20),1,IF(AND('DIV2 60'!J20&lt;&gt;"",'DIV2 60'!K20&lt;&gt;"",'DIV2 60'!J20=0,'DIV2 60'!K20=0),"",""))</f>
        <v/>
      </c>
      <c r="V24" s="234" t="str">
        <f>IF(AND('DIV2 60'!J24&lt;&gt;0,'DIV2 60'!K24&lt;&gt;0,'DIV2 60'!J24='DIV2 60'!K24),1,IF(AND('DIV2 60'!J24&lt;&gt;"",'DIV2 60'!K24&lt;&gt;"",'DIV2 60'!J24=0,'DIV2 60'!K24=0),"",""))</f>
        <v/>
      </c>
      <c r="W24" s="234" t="str">
        <f>IF(AND('DIV2 60'!J27&lt;&gt;0,'DIV2 60'!K27&lt;&gt;0,'DIV2 60'!J27='DIV2 60'!K27),1,IF(AND('DIV2 60'!J27&lt;&gt;"",'DIV2 60'!K27&lt;&gt;"",'DIV2 60'!J27=0,'DIV2 60'!K27=0),"",""))</f>
        <v/>
      </c>
      <c r="X24" s="234"/>
      <c r="Y24" s="234"/>
      <c r="Z24" s="174" t="str">
        <f t="shared" si="25"/>
        <v/>
      </c>
      <c r="AA24" s="234" t="str">
        <f t="shared" si="26"/>
        <v/>
      </c>
      <c r="AB24" s="174" t="str">
        <f>IF(AND('DIV2 60'!J11&lt;'DIV2 60'!K11,'DIV2 60'!K11&lt;&gt;19),1,"")</f>
        <v/>
      </c>
      <c r="AC24" s="174" t="str">
        <f>IF(AND('DIV2 60'!K14&lt;'DIV2 60'!J14,'DIV2 60'!J14&lt;&gt;19),1,"")</f>
        <v/>
      </c>
      <c r="AD24" s="234" t="str">
        <f>IF(AND('DIV2 60'!J20&lt;'DIV2 60'!K20,'DIV2 60'!K20&lt;&gt;19),1,"")</f>
        <v/>
      </c>
      <c r="AE24" s="234" t="str">
        <f>IF(AND('DIV2 60'!J24&lt;'DIV2 60'!K24,'DIV2 60'!K24&lt;&gt;19),1,"")</f>
        <v/>
      </c>
      <c r="AF24" s="174" t="str">
        <f>IF(AND('DIV2 60'!K27&lt;'DIV2 60'!J27,'DIV2 60'!J27&lt;&gt;19),1,"")</f>
        <v/>
      </c>
      <c r="AG24" s="234"/>
      <c r="AH24" s="234"/>
      <c r="AI24" s="174" t="str">
        <f t="shared" si="27"/>
        <v/>
      </c>
      <c r="AJ24" s="234" t="str">
        <f t="shared" si="28"/>
        <v/>
      </c>
      <c r="AK24" s="174" t="str">
        <f>IF(AND('DIV2 60'!J11="",'DIV2 60'!K11=""),"",IF(AND('DIV2 60'!J11=0,'DIV2 60'!K11=19),1,IF(AND('DIV2 60'!J11=0,'DIV2 60'!K11=0),1,"")))</f>
        <v/>
      </c>
      <c r="AL24" s="174" t="str">
        <f>IF(AND('DIV2 60'!J14="",'DIV2 60'!K14=""),"",IF(AND('DIV2 60'!K14=0,'DIV2 60'!J14=19),1,IF(AND('DIV2 60'!J14=0,'DIV2 60'!K14=0),1,"")))</f>
        <v/>
      </c>
      <c r="AM24" s="234" t="str">
        <f>IF(AND('DIV2 60'!J20="",'DIV2 60'!K20=""),"",IF(AND('DIV2 60'!J20=0,'DIV2 60'!K20=19),1,IF(AND('DIV2 60'!J20=0,'DIV2 60'!K20=0),1,"")))</f>
        <v/>
      </c>
      <c r="AN24" s="234" t="str">
        <f>IF(AND('DIV2 60'!J24="",'DIV2 60'!K24=""),"",IF(AND('DIV2 60'!J24=0,'DIV2 60'!K24=19),1,IF(AND('DIV2 60'!J24=0,'DIV2 60'!K24=0),1,"")))</f>
        <v/>
      </c>
      <c r="AO24" s="174" t="str">
        <f>IF(AND('DIV2 60'!J27="",'DIV2 60'!K27=""),"",IF(AND('DIV2 60'!K27=0,'DIV2 60'!J27=19),1,IF(AND('DIV2 60'!J27=0,'DIV2 60'!K27=0),1,"")))</f>
        <v/>
      </c>
      <c r="AP24" s="234"/>
      <c r="AQ24" s="234"/>
      <c r="AR24" s="234" t="str">
        <f t="shared" si="29"/>
        <v/>
      </c>
      <c r="AS24" s="174" t="str">
        <f>IF(AND('DIV2 60'!J11="",'DIV2 60'!K11=""),"",IF('DIV2 60'!J11="",0,IF('DIV2 60'!J11&lt;&gt;"",'DIV2 60'!J11,IF('DIV2 60'!J11=0,0))))</f>
        <v/>
      </c>
      <c r="AT24" s="174" t="str">
        <f>IF(AND('DIV2 60'!J14="",'DIV2 60'!K14=""),"",IF('DIV2 60'!K14="",0,IF('DIV2 60'!K14&lt;&gt;"",'DIV2 60'!K14,IF('DIV2 60'!K14=0,0))))</f>
        <v/>
      </c>
      <c r="AU24" s="234" t="str">
        <f>IF(AND('DIV2 60'!J20="",'DIV2 60'!K20=""),"",IF('DIV2 60'!J20="",0,IF('DIV2 60'!J20&lt;&gt;"",'DIV2 60'!J20,IF('DIV2 60'!J20=0,0))))</f>
        <v/>
      </c>
      <c r="AV24" s="234" t="str">
        <f>IF(AND('DIV2 60'!J24="",'DIV2 60'!K24=""),"",IF('DIV2 60'!J24="",0,IF('DIV2 60'!J24&lt;&gt;"",'DIV2 60'!J24,IF('DIV2 60'!J24=0,0))))</f>
        <v/>
      </c>
      <c r="AW24" s="174" t="str">
        <f>IF(AND('DIV2 60'!J27="",'DIV2 60'!K27=""),"",IF('DIV2 60'!K27="",0,IF('DIV2 60'!K27&lt;&gt;"",'DIV2 60'!K27,IF('DIV2 60'!K27=0,0))))</f>
        <v/>
      </c>
      <c r="AX24" s="234"/>
      <c r="AY24" s="234"/>
      <c r="AZ24" s="234" t="str">
        <f t="shared" si="30"/>
        <v/>
      </c>
      <c r="BA24" s="174" t="str">
        <f>IF(AND('DIV2 60'!K11="",'DIV2 60'!J11=""),"",IF('DIV2 60'!K11="",0,IF('DIV2 60'!K11&lt;&gt;"",'DIV2 60'!K11,IF('DIV2 60'!K11=0,0))))</f>
        <v/>
      </c>
      <c r="BB24" s="7" t="str">
        <f>IF(AND('DIV2 60'!K14="",'DIV2 60'!J14=""),"",IF('DIV2 60'!J14="",0,IF('DIV2 60'!J14&lt;&gt;"",'DIV2 60'!J14,IF('DIV2 60'!J14=0,0))))</f>
        <v/>
      </c>
      <c r="BC24" s="234" t="str">
        <f>IF(AND('DIV2 60'!K20="",'DIV2 60'!J20=""),"",IF('DIV2 60'!K20="",0,IF('DIV2 60'!K20&lt;&gt;"",'DIV2 60'!K20,IF('DIV2 60'!K20=0,0))))</f>
        <v/>
      </c>
      <c r="BD24" s="234" t="str">
        <f>IF(AND('DIV2 60'!K24="",'DIV2 60'!J24=""),"",IF('DIV2 60'!K24="",0,IF('DIV2 60'!K24&lt;&gt;"",'DIV2 60'!K24,IF('DIV2 60'!K24=0,0))))</f>
        <v/>
      </c>
      <c r="BE24" s="174" t="str">
        <f>IF(AND('DIV2 60'!K27="",'DIV2 60'!J27=""),"",IF('DIV2 60'!J27="",0,IF('DIV2 60'!J27&lt;&gt;"",'DIV2 60'!J27,IF('DIV2 60'!J27=0,0))))</f>
        <v/>
      </c>
      <c r="BF24" s="174"/>
      <c r="BG24" s="174"/>
      <c r="BH24" s="9" t="str">
        <f t="shared" si="31"/>
        <v/>
      </c>
    </row>
    <row r="25" spans="1:60" ht="15" x14ac:dyDescent="0.2">
      <c r="A25" s="241">
        <v>4</v>
      </c>
      <c r="B25" s="249" t="str">
        <f>'DIV2 60'!$B$6</f>
        <v>4Etoile de Bry</v>
      </c>
      <c r="C25" s="242" t="str">
        <f t="shared" si="16"/>
        <v/>
      </c>
      <c r="D25" s="242" t="str">
        <f t="shared" si="17"/>
        <v/>
      </c>
      <c r="E25" s="242" t="str">
        <f t="shared" si="18"/>
        <v/>
      </c>
      <c r="F25" s="242" t="str">
        <f t="shared" si="19"/>
        <v/>
      </c>
      <c r="G25" s="242" t="str">
        <f t="shared" si="20"/>
        <v/>
      </c>
      <c r="H25" s="242" t="str">
        <f t="shared" si="21"/>
        <v/>
      </c>
      <c r="I25" s="8" t="str">
        <f t="shared" si="22"/>
        <v/>
      </c>
      <c r="J25" s="201" t="str">
        <f>IF(AND('DIV2 60'!K11&gt;'DIV2 60'!J11),1,"")</f>
        <v/>
      </c>
      <c r="K25" s="201" t="str">
        <f>IF(AND('DIV2 60'!J16&gt;'DIV2 60'!K16),1,"")</f>
        <v/>
      </c>
      <c r="L25" s="201" t="str">
        <f>IF(AND('DIV2 60'!K18&gt;'DIV2 60'!J18),1,"")</f>
        <v/>
      </c>
      <c r="M25" s="201" t="str">
        <f>IF(AND('DIV2 60'!K23&gt;'DIV2 60'!J23),1,"")</f>
        <v/>
      </c>
      <c r="N25" s="201" t="str">
        <f>IF(AND('DIV2 60'!J28&gt;'DIV2 60'!K28),1,"")</f>
        <v/>
      </c>
      <c r="O25" s="8"/>
      <c r="P25" s="8"/>
      <c r="Q25" s="201" t="str">
        <f t="shared" si="23"/>
        <v/>
      </c>
      <c r="R25" s="8" t="str">
        <f t="shared" si="24"/>
        <v/>
      </c>
      <c r="S25" s="174" t="str">
        <f>IF(AND('DIV2 60'!J11&lt;&gt;0,'DIV2 60'!K11&lt;&gt;0,'DIV2 60'!J11='DIV2 60'!K11),1,IF(AND('DIV2 60'!J11&lt;&gt;"",'DIV2 60'!K11&lt;&gt;"",'DIV2 60'!J11=0,'DIV2 60'!K11=0),"",""))</f>
        <v/>
      </c>
      <c r="T25" s="174" t="str">
        <f>IF(AND('DIV2 60'!J16&lt;&gt;0,'DIV2 60'!K16&lt;&gt;0,'DIV2 60'!J16='DIV2 60'!K16),1,IF(AND('DIV2 60'!J16&lt;&gt;"",'DIV2 60'!K16&lt;&gt;"",'DIV2 60'!J16=0,'DIV2 60'!K16=0),"",""))</f>
        <v/>
      </c>
      <c r="U25" s="234" t="str">
        <f>IF(AND('DIV2 60'!J18&lt;&gt;0,'DIV2 60'!K18&lt;&gt;0,'DIV2 60'!J18='DIV2 60'!K18),1,IF(AND('DIV2 60'!J18&lt;&gt;"",'DIV2 60'!K18&lt;&gt;"",'DIV2 60'!J18=0,'DIV2 60'!K18=0),"",""))</f>
        <v/>
      </c>
      <c r="V25" s="234" t="str">
        <f>IF(AND('DIV2 60'!J23&lt;&gt;0,'DIV2 60'!K23&lt;&gt;0,'DIV2 60'!J23='DIV2 60'!K23),1,IF(AND('DIV2 60'!J23&lt;&gt;"",'DIV2 60'!K23&lt;&gt;"",'DIV2 60'!J23=0,'DIV2 60'!K23=0),"",""))</f>
        <v/>
      </c>
      <c r="W25" s="234" t="str">
        <f>IF(AND('DIV2 60'!J28&lt;&gt;0,'DIV2 60'!K28&lt;&gt;0,'DIV2 60'!J28='DIV2 60'!K28),1,IF(AND('DIV2 60'!J28&lt;&gt;"",'DIV2 60'!K28&lt;&gt;"",'DIV2 60'!J28=0,'DIV2 60'!K28=0),"",""))</f>
        <v/>
      </c>
      <c r="X25" s="234"/>
      <c r="Y25" s="234"/>
      <c r="Z25" s="201" t="str">
        <f t="shared" si="25"/>
        <v/>
      </c>
      <c r="AA25" s="8" t="str">
        <f t="shared" si="26"/>
        <v/>
      </c>
      <c r="AB25" s="201" t="str">
        <f>IF(AND('DIV2 60'!K11&lt;'DIV2 60'!J11,'DIV2 60'!J11&lt;&gt;19),1,"")</f>
        <v/>
      </c>
      <c r="AC25" s="8" t="str">
        <f>IF(AND('DIV2 60'!J16&lt;'DIV2 60'!K16,'DIV2 60'!K16&lt;&gt;19),1,"")</f>
        <v/>
      </c>
      <c r="AD25" s="201" t="str">
        <f>IF(AND('DIV2 60'!K18&lt;'DIV2 60'!J18,'DIV2 60'!J18&lt;&gt;19),1,"")</f>
        <v/>
      </c>
      <c r="AE25" s="201" t="str">
        <f>IF(AND('DIV2 60'!K23&lt;'DIV2 60'!J23,'DIV2 60'!J23&lt;&gt;19),1,"")</f>
        <v/>
      </c>
      <c r="AF25" s="8" t="str">
        <f>IF(AND('DIV2 60'!J28&lt;'DIV2 60'!K28,'DIV2 60'!K28&lt;&gt;19),1,"")</f>
        <v/>
      </c>
      <c r="AG25" s="8"/>
      <c r="AH25" s="8"/>
      <c r="AI25" s="201" t="str">
        <f t="shared" si="27"/>
        <v/>
      </c>
      <c r="AJ25" s="8" t="str">
        <f t="shared" si="28"/>
        <v/>
      </c>
      <c r="AK25" s="201" t="str">
        <f>IF(AND('DIV2 60'!J11="",'DIV2 60'!K11=""),"",IF(AND('DIV2 60'!K11=0,'DIV2 60'!J11=19),1,IF(AND('DIV2 60'!J11=0,'DIV2 60'!K11=0),1,"")))</f>
        <v/>
      </c>
      <c r="AL25" s="8" t="str">
        <f>IF(AND('DIV2 60'!J16="",'DIV2 60'!K16=""),"",IF(AND('DIV2 60'!J16=0,'DIV2 60'!K16=19),1,IF(AND('DIV2 60'!J16=0,'DIV2 60'!K16=0),1,"")))</f>
        <v/>
      </c>
      <c r="AM25" s="201" t="str">
        <f>IF(AND('DIV2 60'!J18="",'DIV2 60'!K18=""),"",IF(AND('DIV2 60'!K18=0,'DIV2 60'!J18=19),1,IF(AND('DIV2 60'!J18=0,'DIV2 60'!K18=0),1,"")))</f>
        <v/>
      </c>
      <c r="AN25" s="201" t="str">
        <f>IF(AND('DIV2 60'!J23="",'DIV2 60'!K23=""),"",IF(AND('DIV2 60'!K23=0,'DIV2 60'!J23=19),1,IF(AND('DIV2 60'!J23=0,'DIV2 60'!K23=0),1,"")))</f>
        <v/>
      </c>
      <c r="AO25" s="8" t="str">
        <f>IF(AND('DIV2 60'!J28="",'DIV2 60'!K28=""),"",IF(AND('DIV2 60'!J28=0,'DIV2 60'!K28=19),1,IF(AND('DIV2 60'!J28=0,'DIV2 60'!K28=0),1,"")))</f>
        <v/>
      </c>
      <c r="AP25" s="8"/>
      <c r="AQ25" s="8"/>
      <c r="AR25" s="8" t="str">
        <f t="shared" si="29"/>
        <v/>
      </c>
      <c r="AS25" s="201" t="str">
        <f>IF(AND('DIV2 60'!J11="",'DIV2 60'!K11=""),"",IF('DIV2 60'!K11="",0,IF('DIV2 60'!K11&lt;&gt;"",'DIV2 60'!K11,IF('DIV2 60'!K11=0,0))))</f>
        <v/>
      </c>
      <c r="AT25" s="8" t="str">
        <f>IF(AND('DIV2 60'!J16="",'DIV2 60'!K16=""),"",IF('DIV2 60'!J16="",0,IF('DIV2 60'!J16&lt;&gt;"",'DIV2 60'!J16,IF('DIV2 60'!J16=0,0))))</f>
        <v/>
      </c>
      <c r="AU25" s="201" t="str">
        <f>IF(AND('DIV2 60'!J18="",'DIV2 60'!K18=""),"",IF('DIV2 60'!K18="",0,IF('DIV2 60'!K18&lt;&gt;"",'DIV2 60'!K18,IF('DIV2 60'!K18=0,0))))</f>
        <v/>
      </c>
      <c r="AV25" s="201" t="str">
        <f>IF(AND('DIV2 60'!J23="",'DIV2 60'!K23=""),"",IF('DIV2 60'!K23="",0,IF('DIV2 60'!K23&lt;&gt;"",'DIV2 60'!K23,IF('DIV2 60'!K23=0,0))))</f>
        <v/>
      </c>
      <c r="AW25" s="8" t="str">
        <f>IF(AND('DIV2 60'!J28="",'DIV2 60'!K28=""),"",IF('DIV2 60'!J28="",0,IF('DIV2 60'!J28&lt;&gt;"",'DIV2 60'!J28,IF('DIV2 60'!J28=0,0))))</f>
        <v/>
      </c>
      <c r="AX25" s="8"/>
      <c r="AY25" s="8"/>
      <c r="AZ25" s="8" t="str">
        <f t="shared" si="30"/>
        <v/>
      </c>
      <c r="BA25" s="201" t="str">
        <f>IF(AND('DIV2 60'!K11="",'DIV2 60'!J11=""),"",IF('DIV2 60'!J11="",0,IF('DIV2 60'!J11&lt;&gt;"",'DIV2 60'!J11,IF('DIV2 60'!J11=0,0))))</f>
        <v/>
      </c>
      <c r="BB25" s="8" t="str">
        <f>IF(AND('DIV2 60'!K16="",'DIV2 60'!J16=""),"",IF('DIV2 60'!K16="",0,IF('DIV2 60'!K16&lt;&gt;"",'DIV2 60'!K16,IF('DIV2 60'!K16=0,0))))</f>
        <v/>
      </c>
      <c r="BC25" s="201" t="str">
        <f>IF(AND('DIV2 60'!K18="",'DIV2 60'!J18=""),"",IF('DIV2 60'!J18="",0,IF('DIV2 60'!J18&lt;&gt;"",'DIV2 60'!J18,IF('DIV2 60'!J18=0,0))))</f>
        <v/>
      </c>
      <c r="BD25" s="201" t="str">
        <f>IF(AND('DIV2 60'!K23="",'DIV2 60'!J23=""),"",IF('DIV2 60'!J23="",0,IF('DIV2 60'!J23&lt;&gt;"",'DIV2 60'!J23,IF('DIV2 60'!J23=0,0))))</f>
        <v/>
      </c>
      <c r="BE25" s="8" t="str">
        <f>IF(AND('DIV2 60'!K28="",'DIV2 60'!J28=""),"",IF('DIV2 60'!K28="",0,IF('DIV2 60'!K28&lt;&gt;"",'DIV2 60'!K28,IF('DIV2 60'!K28=0,0))))</f>
        <v/>
      </c>
      <c r="BF25" s="201"/>
      <c r="BG25" s="201"/>
      <c r="BH25" s="202" t="str">
        <f t="shared" si="31"/>
        <v/>
      </c>
    </row>
    <row r="26" spans="1:60" ht="15" x14ac:dyDescent="0.2">
      <c r="A26" s="313">
        <v>5</v>
      </c>
      <c r="B26" s="311" t="str">
        <f>'DIV2 60'!$B$7</f>
        <v>5JB Vincennes A</v>
      </c>
      <c r="C26" s="286" t="str">
        <f t="shared" si="16"/>
        <v/>
      </c>
      <c r="D26" s="286" t="str">
        <f t="shared" si="17"/>
        <v/>
      </c>
      <c r="E26" s="286" t="str">
        <f t="shared" si="18"/>
        <v/>
      </c>
      <c r="F26" s="286" t="str">
        <f t="shared" si="19"/>
        <v/>
      </c>
      <c r="G26" s="286" t="str">
        <f t="shared" si="20"/>
        <v/>
      </c>
      <c r="H26" s="286" t="str">
        <f t="shared" si="21"/>
        <v/>
      </c>
      <c r="I26" s="287" t="str">
        <f t="shared" si="22"/>
        <v/>
      </c>
      <c r="J26" s="287" t="str">
        <f>IF(AND('DIV2 60'!J12&gt;'DIV2 60'!K12),1,"")</f>
        <v/>
      </c>
      <c r="K26" s="287" t="str">
        <f>IF(AND('DIV2 60'!K15&gt;'DIV2 60'!J15),1,"")</f>
        <v/>
      </c>
      <c r="L26" s="287" t="str">
        <f>IF(AND('DIV2 60'!K20&gt;'DIV2 60'!J20),1,"")</f>
        <v/>
      </c>
      <c r="M26" s="287" t="str">
        <f>IF(AND('DIV2 60'!K22&gt;'DIV2 60'!J22),1,"")</f>
        <v/>
      </c>
      <c r="N26" s="287" t="str">
        <f>IF(AND('DIV2 60'!K28&gt;'DIV2 60'!J28),1,"")</f>
        <v/>
      </c>
      <c r="O26" s="287"/>
      <c r="P26" s="287"/>
      <c r="Q26" s="287" t="str">
        <f t="shared" si="23"/>
        <v/>
      </c>
      <c r="R26" s="287" t="str">
        <f t="shared" si="24"/>
        <v/>
      </c>
      <c r="S26" s="287" t="str">
        <f>IF(AND('DIV2 60'!J12&lt;&gt;0,'DIV2 60'!K12&lt;&gt;0,'DIV2 60'!J12='DIV2 60'!K12),1,IF(AND('DIV2 60'!J12&lt;&gt;"",'DIV2 60'!K12&lt;&gt;"",'DIV2 60'!J12=0,'DIV2 60'!K12=0),"",""))</f>
        <v/>
      </c>
      <c r="T26" s="287" t="str">
        <f>IF(AND('DIV2 60'!J15&lt;&gt;0,'DIV2 60'!K15&lt;&gt;0,'DIV2 60'!J15='DIV2 60'!K15),1,IF(AND('DIV2 60'!J15&lt;&gt;"",'DIV2 60'!K15&lt;&gt;"",'DIV2 60'!J15=0,'DIV2 60'!K15=0),"",""))</f>
        <v/>
      </c>
      <c r="U26" s="287" t="str">
        <f>IF(AND('DIV2 60'!J20&lt;&gt;0,'DIV2 60'!K20&lt;&gt;0,'DIV2 60'!J20='DIV2 60'!K20),1,IF(AND('DIV2 60'!J20&lt;&gt;"",'DIV2 60'!K20&lt;&gt;"",'DIV2 60'!J20=0,'DIV2 60'!K20=0),"",""))</f>
        <v/>
      </c>
      <c r="V26" s="287" t="str">
        <f>IF(AND('DIV2 60'!J22&lt;&gt;0,'DIV2 60'!K22&lt;&gt;0,'DIV2 60'!J22='DIV2 60'!K22),1,IF(AND('DIV2 60'!J22&lt;&gt;"",'DIV2 60'!K22&lt;&gt;"",'DIV2 60'!J22=0,'DIV2 60'!K22=0),"",""))</f>
        <v/>
      </c>
      <c r="W26" s="287" t="str">
        <f>IF(AND('DIV2 60'!J28&lt;&gt;0,'DIV2 60'!K28&lt;&gt;0,'DIV2 60'!J28='DIV2 60'!K28),1,IF(AND('DIV2 60'!J28&lt;&gt;"",'DIV2 60'!K28&lt;&gt;"",'DIV2 60'!J28=0,'DIV2 60'!K28=0),"",""))</f>
        <v/>
      </c>
      <c r="X26" s="287"/>
      <c r="Y26" s="287"/>
      <c r="Z26" s="287" t="str">
        <f t="shared" si="25"/>
        <v/>
      </c>
      <c r="AA26" s="287" t="str">
        <f t="shared" si="26"/>
        <v/>
      </c>
      <c r="AB26" s="287" t="str">
        <f>IF(AND('DIV2 60'!J12&lt;'DIV2 60'!K12,'DIV2 60'!K12&lt;&gt;19),1,"")</f>
        <v/>
      </c>
      <c r="AC26" s="287" t="str">
        <f>IF(AND('DIV2 60'!K15&lt;'DIV2 60'!J15,'DIV2 60'!J15&lt;&gt;19),1,"")</f>
        <v/>
      </c>
      <c r="AD26" s="287" t="str">
        <f>IF(AND('DIV2 60'!K20&lt;'DIV2 60'!J20,'DIV2 60'!J20&lt;&gt;19),1,"")</f>
        <v/>
      </c>
      <c r="AE26" s="287" t="str">
        <f>IF(AND('DIV2 60'!K22&lt;'DIV2 60'!J22,'DIV2 60'!J22&lt;&gt;19),1,"")</f>
        <v/>
      </c>
      <c r="AF26" s="287" t="str">
        <f>IF(AND('DIV2 60'!K28&lt;'DIV2 60'!J28,'DIV2 60'!J28&lt;&gt;19),1,"")</f>
        <v/>
      </c>
      <c r="AG26" s="287"/>
      <c r="AH26" s="287"/>
      <c r="AI26" s="287" t="str">
        <f t="shared" si="27"/>
        <v/>
      </c>
      <c r="AJ26" s="287" t="str">
        <f t="shared" si="28"/>
        <v/>
      </c>
      <c r="AK26" s="287" t="str">
        <f>IF(AND('DIV2 60'!J12="",'DIV2 60'!K12=""),"",IF(AND('DIV2 60'!J12=0,'DIV2 60'!K12=19),1,IF(AND('DIV2 60'!J12=0,'DIV2 60'!K12=0),1,"")))</f>
        <v/>
      </c>
      <c r="AL26" s="287" t="str">
        <f>IF(AND('DIV2 60'!J15="",'DIV2 60'!K15=""),"",IF(AND('DIV2 60'!K15=0,'DIV2 60'!J15=19),1,IF(AND('DIV2 60'!J15=0,'DIV2 60'!K15=0),1,"")))</f>
        <v/>
      </c>
      <c r="AM26" s="287" t="str">
        <f>IF(AND('DIV2 60'!J20="",'DIV2 60'!K20=""),"",IF(AND('DIV2 60'!K20=0,'DIV2 60'!J20=19),1,IF(AND('DIV2 60'!J20=0,'DIV2 60'!K20=0),1,"")))</f>
        <v/>
      </c>
      <c r="AN26" s="287" t="str">
        <f>IF(AND('DIV2 60'!J22="",'DIV2 60'!K22=""),"",IF(AND('DIV2 60'!K22=0,'DIV2 60'!J22=19),1,IF(AND('DIV2 60'!J22=0,'DIV2 60'!K22=0),1,"")))</f>
        <v/>
      </c>
      <c r="AO26" s="287" t="str">
        <f>IF(AND('DIV2 60'!J28="",'DIV2 60'!K28=""),"",IF(AND('DIV2 60'!K28=0,'DIV2 60'!J28=19),1,IF(AND('DIV2 60'!J28=0,'DIV2 60'!K28=0),1,"")))</f>
        <v/>
      </c>
      <c r="AP26" s="287"/>
      <c r="AQ26" s="287"/>
      <c r="AR26" s="287" t="str">
        <f t="shared" si="29"/>
        <v/>
      </c>
      <c r="AS26" s="287" t="str">
        <f>IF(AND('DIV2 60'!J12="",'DIV2 60'!K12=""),"",IF('DIV2 60'!J12="",0,IF('DIV2 60'!J12&lt;&gt;"",'DIV2 60'!J12,IF('DIV2 60'!J12=0,0))))</f>
        <v/>
      </c>
      <c r="AT26" s="287" t="str">
        <f>IF(AND('DIV2 60'!J15="",'DIV2 60'!K15=""),"",IF('DIV2 60'!K15="",0,IF('DIV2 60'!K15&lt;&gt;"",'DIV2 60'!K15,IF('DIV2 60'!K15=0,0))))</f>
        <v/>
      </c>
      <c r="AU26" s="287" t="str">
        <f>IF(AND('DIV2 60'!J20="",'DIV2 60'!K20=""),"",IF('DIV2 60'!K20="",0,IF('DIV2 60'!K20&lt;&gt;"",'DIV2 60'!K20,IF('DIV2 60'!K20=0,0))))</f>
        <v/>
      </c>
      <c r="AV26" s="287" t="str">
        <f>IF(AND('DIV2 60'!J22="",'DIV2 60'!K22=""),"",IF('DIV2 60'!K22="",0,IF('DIV2 60'!K22&lt;&gt;"",'DIV2 60'!K22,IF('DIV2 60'!K22=0,0))))</f>
        <v/>
      </c>
      <c r="AW26" s="287" t="str">
        <f>IF(AND('DIV2 60'!J28="",'DIV2 60'!K28=""),"",IF('DIV2 60'!K28="",0,IF('DIV2 60'!K28&lt;&gt;"",'DIV2 60'!K28,IF('DIV2 60'!K28=0,0))))</f>
        <v/>
      </c>
      <c r="AX26" s="287"/>
      <c r="AY26" s="287"/>
      <c r="AZ26" s="287" t="str">
        <f t="shared" si="30"/>
        <v/>
      </c>
      <c r="BA26" s="287" t="str">
        <f>IF(AND('DIV2 60'!K12="",'DIV2 60'!J12=""),"",IF('DIV2 60'!K12="",0,IF('DIV2 60'!K12&lt;&gt;"",'DIV2 60'!K12,IF('DIV2 60'!K12=0,0))))</f>
        <v/>
      </c>
      <c r="BB26" s="287" t="str">
        <f>IF(AND('DIV2 60'!K15="",'DIV2 60'!J15=""),"",IF('DIV2 60'!J15="",0,IF('DIV2 60'!J15&lt;&gt;"",'DIV2 60'!J15,IF('DIV2 60'!J15=0,0))))</f>
        <v/>
      </c>
      <c r="BC26" s="287" t="str">
        <f>IF(AND('DIV2 60'!K20="",'DIV2 60'!J20=""),"",IF('DIV2 60'!J20="",0,IF('DIV2 60'!J20&lt;&gt;"",'DIV2 60'!J20,IF('DIV2 60'!J20=0,0))))</f>
        <v/>
      </c>
      <c r="BD26" s="287" t="str">
        <f>IF(AND('DIV2 60'!K22="",'DIV2 60'!J22=""),"",IF('DIV2 60'!J22="",0,IF('DIV2 60'!J22&lt;&gt;"",'DIV2 60'!J22,IF('DIV2 60'!J22=0,0))))</f>
        <v/>
      </c>
      <c r="BE26" s="287" t="str">
        <f>IF(AND('DIV2 60'!K28="",'DIV2 60'!J28=""),"",IF('DIV2 60'!J28="",0,IF('DIV2 60'!J28&lt;&gt;"",'DIV2 60'!J28,IF('DIV2 60'!J28=0,0))))</f>
        <v/>
      </c>
      <c r="BF26" s="287"/>
      <c r="BG26" s="287"/>
      <c r="BH26" s="288" t="str">
        <f t="shared" si="31"/>
        <v/>
      </c>
    </row>
    <row r="27" spans="1:60" ht="15.75" thickBot="1" x14ac:dyDescent="0.25">
      <c r="A27" s="266">
        <v>6</v>
      </c>
      <c r="B27" s="332" t="str">
        <f>'DIV2 60'!$B$8</f>
        <v>6US Villejuif A</v>
      </c>
      <c r="C27" s="289" t="str">
        <f t="shared" si="16"/>
        <v/>
      </c>
      <c r="D27" s="289" t="str">
        <f t="shared" si="17"/>
        <v/>
      </c>
      <c r="E27" s="289" t="str">
        <f t="shared" si="18"/>
        <v/>
      </c>
      <c r="F27" s="289" t="str">
        <f t="shared" si="19"/>
        <v/>
      </c>
      <c r="G27" s="289" t="str">
        <f t="shared" si="20"/>
        <v/>
      </c>
      <c r="H27" s="289" t="str">
        <f t="shared" si="21"/>
        <v/>
      </c>
      <c r="I27" s="290" t="str">
        <f t="shared" si="22"/>
        <v/>
      </c>
      <c r="J27" s="290" t="str">
        <f>IF(AND('DIV2 60'!K12&gt;'DIV2 60'!J12),1,"")</f>
        <v/>
      </c>
      <c r="K27" s="290" t="str">
        <f>IF(AND('DIV2 60'!K16&gt;'DIV2 60'!J16),1,"")</f>
        <v/>
      </c>
      <c r="L27" s="290" t="str">
        <f>IF(AND('DIV2 60'!K19&gt;'DIV2 60'!J19),1,"")</f>
        <v/>
      </c>
      <c r="M27" s="290" t="str">
        <f>IF(AND('DIV2 60'!K24&gt;'DIV2 60'!J24),1,"")</f>
        <v/>
      </c>
      <c r="N27" s="290" t="str">
        <f>IF(AND('DIV2 60'!K26&gt;'DIV2 60'!J26),1,"")</f>
        <v/>
      </c>
      <c r="O27" s="290"/>
      <c r="P27" s="290"/>
      <c r="Q27" s="290" t="str">
        <f t="shared" si="23"/>
        <v/>
      </c>
      <c r="R27" s="290" t="str">
        <f t="shared" si="24"/>
        <v/>
      </c>
      <c r="S27" s="290" t="str">
        <f>IF(AND('DIV2 60'!J12&lt;&gt;0,'DIV2 60'!K12&lt;&gt;0,'DIV2 60'!J12='DIV2 60'!K12),1,IF(AND('DIV2 60'!J12&lt;&gt;"",'DIV2 60'!K12&lt;&gt;"",'DIV2 60'!J12=0,'DIV2 60'!K12=0),"",""))</f>
        <v/>
      </c>
      <c r="T27" s="290" t="str">
        <f>IF(AND('DIV2 60'!J16&lt;&gt;0,'DIV2 60'!K16&lt;&gt;0,'DIV2 60'!J16='DIV2 60'!K16),1,IF(AND('DIV2 60'!J16&lt;&gt;"",'DIV2 60'!K16&lt;&gt;"",'DIV2 60'!J16=0,'DIV2 60'!K16=0),"",""))</f>
        <v/>
      </c>
      <c r="U27" s="290" t="str">
        <f>IF(AND('DIV2 60'!J19&lt;&gt;0,'DIV2 60'!K19&lt;&gt;0,'DIV2 60'!J19='DIV2 60'!K19),1,IF(AND('DIV2 60'!J19&lt;&gt;"",'DIV2 60'!K19&lt;&gt;"",'DIV2 60'!J19=0,'DIV2 60'!K19=0),"",""))</f>
        <v/>
      </c>
      <c r="V27" s="290" t="str">
        <f>IF(AND('DIV2 60'!J24&lt;&gt;0,'DIV2 60'!K24&lt;&gt;0,'DIV2 60'!J24='DIV2 60'!K24),1,IF(AND('DIV2 60'!J24&lt;&gt;"",'DIV2 60'!K24&lt;&gt;"",'DIV2 60'!J24=0,'DIV2 60'!K24=0),"",""))</f>
        <v/>
      </c>
      <c r="W27" s="290" t="str">
        <f>IF(AND('DIV2 60'!J26&lt;&gt;0,'DIV2 60'!K26&lt;&gt;0,'DIV2 60'!J26='DIV2 60'!K26),1,IF(AND('DIV2 60'!J26&lt;&gt;"",'DIV2 60'!K26&lt;&gt;"",'DIV2 60'!J26=0,'DIV2 60'!K26=0),"",""))</f>
        <v/>
      </c>
      <c r="X27" s="290"/>
      <c r="Y27" s="290"/>
      <c r="Z27" s="290" t="str">
        <f t="shared" si="25"/>
        <v/>
      </c>
      <c r="AA27" s="290" t="str">
        <f t="shared" si="26"/>
        <v/>
      </c>
      <c r="AB27" s="290" t="str">
        <f>IF(AND('DIV2 60'!K12&lt;'DIV2 60'!J12,'DIV2 60'!J12&lt;&gt;19),1,"")</f>
        <v/>
      </c>
      <c r="AC27" s="290" t="str">
        <f>IF(AND('DIV2 60'!K16&lt;'DIV2 60'!J16,'DIV2 60'!J16&lt;&gt;19),1,"")</f>
        <v/>
      </c>
      <c r="AD27" s="290" t="str">
        <f>IF(AND('DIV2 60'!K19&lt;'DIV2 60'!J19,'DIV2 60'!J19&lt;&gt;19),1,"")</f>
        <v/>
      </c>
      <c r="AE27" s="290" t="str">
        <f>IF(AND('DIV2 60'!K24&lt;'DIV2 60'!J24,'DIV2 60'!J24&lt;&gt;19),1,"")</f>
        <v/>
      </c>
      <c r="AF27" s="290" t="str">
        <f>IF(AND('DIV2 60'!K26&lt;'DIV2 60'!J26,'DIV2 60'!J26&lt;&gt;19),1,"")</f>
        <v/>
      </c>
      <c r="AG27" s="290"/>
      <c r="AH27" s="290"/>
      <c r="AI27" s="290" t="str">
        <f t="shared" si="27"/>
        <v/>
      </c>
      <c r="AJ27" s="290" t="str">
        <f t="shared" si="28"/>
        <v/>
      </c>
      <c r="AK27" s="290" t="str">
        <f>IF(AND('DIV2 60'!J12="",'DIV2 60'!K12=""),"",IF(AND('DIV2 60'!K12=0,'DIV2 60'!J12=19),1,IF(AND('DIV2 60'!J12=0,'DIV2 60'!K12=0),1,"")))</f>
        <v/>
      </c>
      <c r="AL27" s="290" t="str">
        <f>IF(AND('DIV2 60'!J16="",'DIV2 60'!K16=""),"",IF(AND('DIV2 60'!K16=0,'DIV2 60'!J16=19),1,IF(AND('DIV2 60'!J16=0,'DIV2 60'!K16=0),1,"")))</f>
        <v/>
      </c>
      <c r="AM27" s="290" t="str">
        <f>IF(AND('DIV2 60'!J19="",'DIV2 60'!K19=""),"",IF(AND('DIV2 60'!K19=0,'DIV2 60'!J19=19),1,IF(AND('DIV2 60'!J19=0,'DIV2 60'!K19=0),1,"")))</f>
        <v/>
      </c>
      <c r="AN27" s="290" t="str">
        <f>IF(AND('DIV2 60'!J24="",'DIV2 60'!K24=""),"",IF(AND('DIV2 60'!K24=0,'DIV2 60'!J24=19),1,IF(AND('DIV2 60'!J24=0,'DIV2 60'!K24=0),1,"")))</f>
        <v/>
      </c>
      <c r="AO27" s="290" t="str">
        <f>IF(AND('DIV2 60'!J26="",'DIV2 60'!K26=""),"",IF(AND('DIV2 60'!K26=0,'DIV2 60'!J26=19),1,IF(AND('DIV2 60'!J26=0,'DIV2 60'!K26=0),1,"")))</f>
        <v/>
      </c>
      <c r="AP27" s="290"/>
      <c r="AQ27" s="290"/>
      <c r="AR27" s="290" t="str">
        <f t="shared" si="29"/>
        <v/>
      </c>
      <c r="AS27" s="290" t="str">
        <f>IF(AND('DIV2 60'!J12="",'DIV2 60'!K12=""),"",IF('DIV2 60'!K12="",0,IF('DIV2 60'!K12&lt;&gt;"",'DIV2 60'!K12,IF('DIV2 60'!K12=0,0))))</f>
        <v/>
      </c>
      <c r="AT27" s="290" t="str">
        <f>IF(AND('DIV2 60'!J16="",'DIV2 60'!K16=""),"",IF('DIV2 60'!K16="",0,IF('DIV2 60'!K16&lt;&gt;"",'DIV2 60'!K16,IF('DIV2 60'!K16=0,0))))</f>
        <v/>
      </c>
      <c r="AU27" s="290" t="str">
        <f>IF(AND('DIV2 60'!J19="",'DIV2 60'!K19=""),"",IF('DIV2 60'!K19="",0,IF('DIV2 60'!K19&lt;&gt;"",'DIV2 60'!K19,IF('DIV2 60'!K19=0,0))))</f>
        <v/>
      </c>
      <c r="AV27" s="290" t="str">
        <f>IF(AND('DIV2 60'!J24="",'DIV2 60'!K24=""),"",IF('DIV2 60'!K24="",0,IF('DIV2 60'!K24&lt;&gt;"",'DIV2 60'!K24,IF('DIV2 60'!K24=0,0))))</f>
        <v/>
      </c>
      <c r="AW27" s="290" t="str">
        <f>IF(AND('DIV2 60'!J26="",'DIV2 60'!K26=""),"",IF('DIV2 60'!K26="",0,IF('DIV2 60'!K26&lt;&gt;"",'DIV2 60'!K26,IF('DIV2 60'!K26=0,0))))</f>
        <v/>
      </c>
      <c r="AX27" s="290"/>
      <c r="AY27" s="290"/>
      <c r="AZ27" s="290" t="str">
        <f t="shared" si="30"/>
        <v/>
      </c>
      <c r="BA27" s="290" t="str">
        <f>IF(AND('DIV2 60'!K12="",'DIV2 60'!J12=""),"",IF('DIV2 60'!J12="",0,IF('DIV2 60'!J12&lt;&gt;"",'DIV2 60'!J12,IF('DIV2 60'!J12=0,0))))</f>
        <v/>
      </c>
      <c r="BB27" s="290" t="str">
        <f>IF(AND('DIV2 60'!K16="",'DIV2 60'!J16=""),"",IF('DIV2 60'!J16="",0,IF('DIV2 60'!J16&lt;&gt;"",'DIV2 60'!J16,IF('DIV2 60'!J16=0,0))))</f>
        <v/>
      </c>
      <c r="BC27" s="290" t="str">
        <f>IF(AND('DIV2 60'!K19="",'DIV2 60'!J19=""),"",IF('DIV2 60'!J19="",0,IF('DIV2 60'!J19&lt;&gt;"",'DIV2 60'!J19,IF('DIV2 60'!J19=0,0))))</f>
        <v/>
      </c>
      <c r="BD27" s="290" t="str">
        <f>IF(AND('DIV2 60'!K24="",'DIV2 60'!J24=""),"",IF('DIV2 60'!J24="",0,IF('DIV2 60'!J24&lt;&gt;"",'DIV2 60'!J24,IF('DIV2 60'!J24=0,0))))</f>
        <v/>
      </c>
      <c r="BE27" s="290" t="str">
        <f>IF(AND('DIV2 60'!K26="",'DIV2 60'!J26=""),"",IF('DIV2 60'!J26="",0,IF('DIV2 60'!J26&lt;&gt;"",'DIV2 60'!J26,IF('DIV2 60'!J26=0,0))))</f>
        <v/>
      </c>
      <c r="BF27" s="290"/>
      <c r="BG27" s="290"/>
      <c r="BH27" s="292" t="str">
        <f t="shared" si="31"/>
        <v/>
      </c>
    </row>
    <row r="28" spans="1:60" ht="13.5" thickTop="1" x14ac:dyDescent="0.2"/>
    <row r="29" spans="1:60" ht="18" customHeight="1" x14ac:dyDescent="0.2">
      <c r="A29" s="420" t="s">
        <v>19</v>
      </c>
      <c r="B29" s="420"/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0"/>
      <c r="AQ29" s="420"/>
      <c r="AR29" s="420"/>
      <c r="AS29" s="420"/>
      <c r="AT29" s="420"/>
      <c r="AU29" s="420"/>
      <c r="AV29" s="420"/>
      <c r="AW29" s="420"/>
      <c r="AX29" s="420"/>
      <c r="AY29" s="420"/>
      <c r="AZ29" s="420"/>
      <c r="BA29" s="420"/>
      <c r="BB29" s="420"/>
      <c r="BC29" s="420"/>
      <c r="BD29" s="420"/>
      <c r="BE29" s="420"/>
      <c r="BF29" s="420"/>
      <c r="BG29" s="420"/>
      <c r="BH29" s="420"/>
    </row>
    <row r="30" spans="1:60" ht="13.5" thickBot="1" x14ac:dyDescent="0.25"/>
    <row r="31" spans="1:60" ht="17.25" thickTop="1" thickBot="1" x14ac:dyDescent="0.25">
      <c r="B31" s="226" t="s">
        <v>15</v>
      </c>
      <c r="C31" s="227" t="s">
        <v>3</v>
      </c>
      <c r="D31" s="227" t="s">
        <v>4</v>
      </c>
      <c r="E31" s="227" t="s">
        <v>5</v>
      </c>
      <c r="F31" s="227" t="s">
        <v>6</v>
      </c>
      <c r="G31" s="227" t="s">
        <v>2</v>
      </c>
      <c r="H31" s="227" t="s">
        <v>7</v>
      </c>
      <c r="I31" s="227" t="s">
        <v>4</v>
      </c>
      <c r="J31" s="227">
        <v>1</v>
      </c>
      <c r="K31" s="227">
        <v>2</v>
      </c>
      <c r="L31" s="227">
        <v>3</v>
      </c>
      <c r="M31" s="227">
        <v>4</v>
      </c>
      <c r="N31" s="227">
        <v>5</v>
      </c>
      <c r="O31" s="227">
        <v>6</v>
      </c>
      <c r="P31" s="227">
        <v>7</v>
      </c>
      <c r="Q31" s="227" t="s">
        <v>8</v>
      </c>
      <c r="R31" s="227" t="s">
        <v>5</v>
      </c>
      <c r="S31" s="227">
        <v>1</v>
      </c>
      <c r="T31" s="227">
        <v>2</v>
      </c>
      <c r="U31" s="227">
        <v>3</v>
      </c>
      <c r="V31" s="227">
        <v>4</v>
      </c>
      <c r="W31" s="227">
        <v>5</v>
      </c>
      <c r="X31" s="227">
        <v>6</v>
      </c>
      <c r="Y31" s="227">
        <v>7</v>
      </c>
      <c r="Z31" s="227" t="s">
        <v>9</v>
      </c>
      <c r="AA31" s="227" t="s">
        <v>6</v>
      </c>
      <c r="AB31" s="227">
        <v>1</v>
      </c>
      <c r="AC31" s="227">
        <v>2</v>
      </c>
      <c r="AD31" s="227">
        <v>3</v>
      </c>
      <c r="AE31" s="227">
        <v>4</v>
      </c>
      <c r="AF31" s="227">
        <v>5</v>
      </c>
      <c r="AG31" s="227">
        <v>6</v>
      </c>
      <c r="AH31" s="227">
        <v>7</v>
      </c>
      <c r="AI31" s="227" t="s">
        <v>10</v>
      </c>
      <c r="AJ31" s="227" t="s">
        <v>2</v>
      </c>
      <c r="AK31" s="227">
        <v>1</v>
      </c>
      <c r="AL31" s="227">
        <v>2</v>
      </c>
      <c r="AM31" s="227">
        <v>3</v>
      </c>
      <c r="AN31" s="227">
        <v>4</v>
      </c>
      <c r="AO31" s="227">
        <v>5</v>
      </c>
      <c r="AP31" s="227">
        <v>6</v>
      </c>
      <c r="AQ31" s="227">
        <v>7</v>
      </c>
      <c r="AR31" s="227" t="s">
        <v>11</v>
      </c>
      <c r="AS31" s="227">
        <v>1</v>
      </c>
      <c r="AT31" s="227">
        <v>2</v>
      </c>
      <c r="AU31" s="227">
        <v>3</v>
      </c>
      <c r="AV31" s="227">
        <v>4</v>
      </c>
      <c r="AW31" s="227">
        <v>5</v>
      </c>
      <c r="AX31" s="227">
        <v>6</v>
      </c>
      <c r="AY31" s="227">
        <v>7</v>
      </c>
      <c r="AZ31" s="227" t="s">
        <v>12</v>
      </c>
      <c r="BA31" s="228">
        <v>1</v>
      </c>
      <c r="BB31" s="228">
        <v>2</v>
      </c>
      <c r="BC31" s="228">
        <v>3</v>
      </c>
      <c r="BD31" s="228">
        <v>4</v>
      </c>
      <c r="BE31" s="227">
        <v>5</v>
      </c>
      <c r="BF31" s="229">
        <v>6</v>
      </c>
      <c r="BG31" s="229">
        <v>7</v>
      </c>
      <c r="BH31" s="230" t="s">
        <v>13</v>
      </c>
    </row>
    <row r="32" spans="1:60" ht="15.75" thickTop="1" x14ac:dyDescent="0.2">
      <c r="A32" s="240">
        <v>1</v>
      </c>
      <c r="B32" s="232" t="str">
        <f>'DIV3 60'!$B$3</f>
        <v>1Boule Marollaise</v>
      </c>
      <c r="C32" s="233" t="str">
        <f>IF(OR(OR(OR(OR(D32&lt;&gt;"",E32&lt;&gt;"",F32&lt;&gt;"",G32&lt;&gt;"")))),SUM(D32:G32),"")</f>
        <v/>
      </c>
      <c r="D32" s="233" t="str">
        <f t="shared" ref="D32:D37" si="32">+H32</f>
        <v/>
      </c>
      <c r="E32" s="233" t="str">
        <f t="shared" ref="E32:E37" si="33">+Q32</f>
        <v/>
      </c>
      <c r="F32" s="233" t="str">
        <f t="shared" ref="F32:F37" si="34">+Z32</f>
        <v/>
      </c>
      <c r="G32" s="233" t="str">
        <f t="shared" ref="G32:G37" si="35">+AI32</f>
        <v/>
      </c>
      <c r="H32" s="233" t="str">
        <f t="shared" ref="H32:H37" si="36">IF(I32&lt;&gt;"",I32*3,"")</f>
        <v/>
      </c>
      <c r="I32" s="181" t="str">
        <f t="shared" ref="I32:I37" si="37">IF(OR(OR(OR(OR(OR(OR(OR(J32&lt;&gt;"",K32&lt;&gt;"",L32&lt;&gt;"",M32&lt;&gt;"",N32&lt;&gt;"",O32&lt;&gt;"",P32&lt;&gt;""))))))),SUM(J32:P32),"")</f>
        <v/>
      </c>
      <c r="J32" s="234" t="str">
        <f>IF(AND('DIV3 60'!J10&gt;'DIV3 60'!K10),1,"")</f>
        <v/>
      </c>
      <c r="K32" s="234" t="str">
        <f>IF(AND('DIV3 60'!J14&gt;'DIV3 60'!K14),1,"")</f>
        <v/>
      </c>
      <c r="L32" s="234" t="str">
        <f>IF(AND('DIV3 60'!J18&gt;'DIV3 60'!K18),1,"")</f>
        <v/>
      </c>
      <c r="M32" s="234" t="str">
        <f>IF(AND('DIV3 60'!J22&gt;'DIV3 60'!K22),1,"")</f>
        <v/>
      </c>
      <c r="N32" s="234" t="str">
        <f>IF(AND('DIV3 60'!J26&gt;'DIV3 60'!K26),1,"")</f>
        <v/>
      </c>
      <c r="O32" s="234"/>
      <c r="P32" s="234"/>
      <c r="Q32" s="234" t="str">
        <f t="shared" ref="Q32:Q37" si="38">IF(R32&lt;&gt;"",R32*2,"")</f>
        <v/>
      </c>
      <c r="R32" s="181" t="str">
        <f t="shared" ref="R32:R37" si="39">IF(OR(OR(OR(OR(OR(OR(OR(S32&lt;&gt;"",T32&lt;&gt;"",U32&lt;&gt;"",V32&lt;&gt;"",W32&lt;&gt;"",X32&lt;&gt;"",Y32&lt;&gt;""))))))),SUM(S32:Y32),"")</f>
        <v/>
      </c>
      <c r="S32" s="234" t="str">
        <f>IF(AND('DIV3 60'!J10&lt;&gt;0,'DIV3 60'!K10&lt;&gt;0,'DIV3 60'!J10='DIV3 60'!K10),1,IF(AND('DIV3 60'!J10&lt;&gt;"",'DIV3 60'!K10&lt;&gt;"",'DIV3 60'!J10=0,'DIV3 60'!K10=0),"",""))</f>
        <v/>
      </c>
      <c r="T32" s="234" t="str">
        <f>IF(AND('DIV3 60'!J14&lt;&gt;0,'DIV3 60'!K14&lt;&gt;0,'DIV3 60'!J14='DIV3 60'!K14),1,IF(AND('DIV3 60'!J14&lt;&gt;"",'DIV3 60'!K14&lt;&gt;"",'DIV3 60'!J14=0,'DIV3 60'!K14=0),"",""))</f>
        <v/>
      </c>
      <c r="U32" s="234" t="str">
        <f>IF(AND('DIV3 60'!J18&lt;&gt;0,'DIV3 60'!K18&lt;&gt;0,'DIV3 60'!J18='DIV3 60'!K18),1,IF(AND('DIV3 60'!J18&lt;&gt;"",'DIV3 60'!K18&lt;&gt;"",'DIV3 60'!J18=0,'DIV3 60'!K18=0),"",""))</f>
        <v/>
      </c>
      <c r="V32" s="234" t="str">
        <f>IF(AND('DIV3 60'!J22&lt;&gt;0,'DIV3 60'!K22&lt;&gt;0,'DIV3 60'!J22='DIV3 60'!K22),1,IF(AND('DIV3 60'!J22&lt;&gt;"",'DIV3 60'!K22&lt;&gt;"",'DIV3 60'!J22=0,'DIV3 60'!K22=0),"",""))</f>
        <v/>
      </c>
      <c r="W32" s="234" t="str">
        <f>IF(AND('DIV3 60'!J26&lt;&gt;0,'DIV3 60'!K26&lt;&gt;0,'DIV3 60'!J26='DIV3 60'!K26),1,IF(AND('DIV3 60'!J26&lt;&gt;"",'DIV3 60'!K26&lt;&gt;"",'DIV3 60'!J26=0,'DIV3 60'!K26=0),"",""))</f>
        <v/>
      </c>
      <c r="X32" s="234"/>
      <c r="Y32" s="234"/>
      <c r="Z32" s="234" t="str">
        <f t="shared" ref="Z32:Z37" si="40">IF(AA32&lt;&gt;"",AA32*1,"")</f>
        <v/>
      </c>
      <c r="AA32" s="181" t="str">
        <f t="shared" ref="AA32:AA37" si="41">IF(OR(OR(OR(OR(OR(OR(OR(AB32&lt;&gt;"",AC32&lt;&gt;"",AD32&lt;&gt;"",AE32&lt;&gt;"",AF32&lt;&gt;"",AG32&lt;&gt;"",AH32&lt;&gt;""))))))),SUM(AB32:AH32),"")</f>
        <v/>
      </c>
      <c r="AB32" s="234" t="str">
        <f>IF(AND('DIV3 60'!J10&lt;'DIV3 60'!K10,'DIV3 60'!K10&lt;&gt;19),1,"")</f>
        <v/>
      </c>
      <c r="AC32" s="234" t="str">
        <f>IF(AND('DIV3 60'!J14&lt;'DIV3 60'!K14,'DIV3 60'!K14&lt;&gt;19),1,"")</f>
        <v/>
      </c>
      <c r="AD32" s="234" t="str">
        <f>IF(AND('DIV3 60'!J18&lt;'DIV3 60'!K18,'DIV3 60'!K18&lt;&gt;19),1,"")</f>
        <v/>
      </c>
      <c r="AE32" s="234" t="str">
        <f>IF(AND('DIV3 60'!J22&lt;'DIV3 60'!K22,'DIV3 60'!K22&lt;&gt;19),1,"")</f>
        <v/>
      </c>
      <c r="AF32" s="234" t="str">
        <f>IF(AND('DIV3 60'!J26&lt;'DIV3 60'!K26,'DIV3 60'!K26&lt;&gt;19),1,"")</f>
        <v/>
      </c>
      <c r="AG32" s="234"/>
      <c r="AH32" s="234"/>
      <c r="AI32" s="234" t="str">
        <f t="shared" ref="AI32:AI37" si="42">IF(AJ32&lt;&gt;"",AJ32*0,"")</f>
        <v/>
      </c>
      <c r="AJ32" s="181" t="str">
        <f t="shared" ref="AJ32:AJ37" si="43">IF(OR(OR(OR(OR(OR(OR(OR(AK32&lt;&gt;"",AL32&lt;&gt;"",AM32&lt;&gt;"",AN32&lt;&gt;"",AO32&lt;&gt;"",AP32&lt;&gt;"",AQ32&lt;&gt;""))))))),SUM(AK32:AQ32),"")</f>
        <v/>
      </c>
      <c r="AK32" s="234" t="str">
        <f>IF(AND('DIV3 60'!J10="",'DIV3 60'!K10=""),"",IF(AND('DIV3 60'!J10=0,'DIV3 60'!K10=19),1,IF(AND('DIV3 60'!J10=0,'DIV3 60'!K10=0),1,"")))</f>
        <v/>
      </c>
      <c r="AL32" s="234" t="str">
        <f>IF(AND('DIV3 60'!J14="",'DIV3 60'!K14=""),"",IF(AND('DIV3 60'!J14=0,'DIV3 60'!K14=19),1,IF(AND('DIV3 60'!J14=0,'DIV3 60'!K14=0),1,"")))</f>
        <v/>
      </c>
      <c r="AM32" s="234" t="str">
        <f>IF(AND('DIV3 60'!J18="",'DIV3 60'!K18=""),"",IF(AND('DIV3 60'!J18=0,'DIV3 60'!K18=19),1,IF(AND('DIV3 60'!J18=0,'DIV3 60'!K18=0),1,"")))</f>
        <v/>
      </c>
      <c r="AN32" s="234" t="str">
        <f>IF(AND('DIV3 60'!J22="",'DIV3 60'!K22=""),"",IF(AND('DIV3 60'!J22=0,'DIV3 60'!K22=19),1,IF(AND('DIV3 60'!J22=0,'DIV3 60'!K22=0),1,"")))</f>
        <v/>
      </c>
      <c r="AO32" s="234" t="str">
        <f>IF(AND('DIV3 60'!J26="",'DIV3 60'!K26=""),"",IF(AND('DIV3 60'!J26=0,'DIV3 60'!K26=19),1,IF(AND('DIV3 60'!J26=0,'DIV3 60'!K26=0),1,"")))</f>
        <v/>
      </c>
      <c r="AP32" s="234"/>
      <c r="AQ32" s="234"/>
      <c r="AR32" s="181" t="str">
        <f t="shared" ref="AR32:AR37" si="44">IF(OR(OR(OR(OR(OR(OR(OR(AS32&lt;&gt;"",AT32&lt;&gt;"",AU32&lt;&gt;"",AV32&lt;&gt;"",AW32&lt;&gt;"",AX32&lt;&gt;"",AY32&lt;&gt;""))))))),SUM(AS32:AY32),"")</f>
        <v/>
      </c>
      <c r="AS32" s="234" t="str">
        <f>IF(AND('DIV3 60'!J10="",'DIV3 60'!K10=""),"",IF('DIV3 60'!J10="",0,IF('DIV3 60'!J10&lt;&gt;"",'DIV3 60'!J10,IF('DIV3 60'!J10=0,0))))</f>
        <v/>
      </c>
      <c r="AT32" s="234" t="str">
        <f>IF(AND('DIV3 60'!J14="",'DIV3 60'!K14=""),"",IF('DIV3 60'!J14="",0,IF('DIV3 60'!J14&lt;&gt;"",'DIV3 60'!J14,IF('DIV3 60'!J14=0,0))))</f>
        <v/>
      </c>
      <c r="AU32" s="234" t="str">
        <f>IF(AND('DIV3 60'!J18="",'DIV3 60'!K18=""),"",IF('DIV3 60'!J18="",0,IF('DIV3 60'!J18&lt;&gt;"",'DIV3 60'!J18,IF('DIV3 60'!J18=0,0))))</f>
        <v/>
      </c>
      <c r="AV32" s="234" t="str">
        <f>IF(AND('DIV3 60'!J22="",'DIV3 60'!K22=""),"",IF('DIV3 60'!J22="",0,IF('DIV3 60'!J22&lt;&gt;"",'DIV3 60'!J22,IF('DIV3 60'!J22=0,0))))</f>
        <v/>
      </c>
      <c r="AW32" s="234" t="str">
        <f>IF(AND('DIV3 60'!J26="",'DIV3 60'!K26=""),"",IF('DIV3 60'!J26="",0,IF('DIV3 60'!J26&lt;&gt;"",'DIV3 60'!J26,IF('DIV3 60'!J26=0,0))))</f>
        <v/>
      </c>
      <c r="AX32" s="234"/>
      <c r="AY32" s="234"/>
      <c r="AZ32" s="181" t="str">
        <f t="shared" ref="AZ32:AZ37" si="45">IF(OR(OR(OR(OR(OR(OR(OR(BA32&lt;&gt;"",BB32&lt;&gt;"",BC32&lt;&gt;"",BD32&lt;&gt;"",BE32&lt;&gt;"",BF32&lt;&gt;"",BG32&lt;&gt;""))))))),SUM(BA32:BG32),"")</f>
        <v/>
      </c>
      <c r="BA32" s="234" t="str">
        <f>IF(AND('DIV3 60'!K10="",'DIV3 60'!J10=""),"",IF('DIV3 60'!K10="",0,IF('DIV3 60'!K10&lt;&gt;"",'DIV3 60'!K10,IF('DIV3 60'!K10=0,0))))</f>
        <v/>
      </c>
      <c r="BB32" s="234" t="str">
        <f>IF(AND('DIV3 60'!K14="",'DIV3 60'!J14=""),"",IF('DIV3 60'!K14="",0,IF('DIV3 60'!K14&lt;&gt;"",'DIV3 60'!K14,IF('DIV3 60'!K14=0,0))))</f>
        <v/>
      </c>
      <c r="BC32" s="234" t="str">
        <f>IF(AND('DIV3 60'!K18="",'DIV3 60'!J18=""),"",IF('DIV3 60'!K18="",0,IF('DIV3 60'!K18&lt;&gt;"",'DIV3 60'!K18,IF('DIV3 60'!K18=0,0))))</f>
        <v/>
      </c>
      <c r="BD32" s="234" t="str">
        <f>IF(AND('DIV3 60'!K22="",'DIV3 60'!J22=""),"",IF('DIV3 60'!K22="",0,IF('DIV3 60'!K22&lt;&gt;"",'DIV3 60'!K22,IF('DIV3 60'!K22=0,0))))</f>
        <v/>
      </c>
      <c r="BE32" s="234" t="str">
        <f>IF(AND('DIV3 60'!K26="",'DIV3 60'!J26=""),"",IF('DIV3 60'!K26="",0,IF('DIV3 60'!K26&lt;&gt;"",'DIV3 60'!K26,IF('DIV3 60'!K26=0,0))))</f>
        <v/>
      </c>
      <c r="BF32" s="6"/>
      <c r="BG32" s="6"/>
      <c r="BH32" s="182" t="str">
        <f t="shared" ref="BH32:BH37" si="46">IF(OR(OR(AR32&lt;&gt;"",AZ32&lt;&gt;"")),AR32-AZ32,"")</f>
        <v/>
      </c>
    </row>
    <row r="33" spans="1:60" ht="15" x14ac:dyDescent="0.2">
      <c r="A33" s="235">
        <v>2</v>
      </c>
      <c r="B33" s="236" t="str">
        <f>'DIV3 60'!$B$4</f>
        <v>2Club Village Créteil</v>
      </c>
      <c r="C33" s="237" t="str">
        <f>IF(OR(OR(OR(OR(D33&lt;&gt;"",E33&lt;&gt;"",F33&lt;&gt;"",G33&lt;&gt;"")))),SUM(D33:G33),"")</f>
        <v/>
      </c>
      <c r="D33" s="237" t="str">
        <f t="shared" si="32"/>
        <v/>
      </c>
      <c r="E33" s="237" t="str">
        <f t="shared" si="33"/>
        <v/>
      </c>
      <c r="F33" s="237" t="str">
        <f t="shared" si="34"/>
        <v/>
      </c>
      <c r="G33" s="237" t="str">
        <f t="shared" si="35"/>
        <v/>
      </c>
      <c r="H33" s="237" t="str">
        <f t="shared" si="36"/>
        <v/>
      </c>
      <c r="I33" s="234" t="str">
        <f t="shared" si="37"/>
        <v/>
      </c>
      <c r="J33" s="174" t="str">
        <f>IF(AND('DIV3 60'!K10&gt;'DIV3 60'!J10),1,"")</f>
        <v/>
      </c>
      <c r="K33" s="234" t="str">
        <f>IF(AND('DIV3 60'!J15&gt;'DIV3 60'!K15),1,"")</f>
        <v/>
      </c>
      <c r="L33" s="234" t="str">
        <f>IF(AND('DIV3 60'!J19&gt;'DIV3 60'!K19),1,"")</f>
        <v/>
      </c>
      <c r="M33" s="234" t="str">
        <f>IF(AND('DIV3 60'!J23&gt;'DIV3 60'!K23),1,"")</f>
        <v/>
      </c>
      <c r="N33" s="234" t="str">
        <f>IF(AND('DIV3 60'!J27&gt;'DIV3 60'!K27),1,"")</f>
        <v/>
      </c>
      <c r="O33" s="234"/>
      <c r="P33" s="234"/>
      <c r="Q33" s="174" t="str">
        <f t="shared" si="38"/>
        <v/>
      </c>
      <c r="R33" s="234" t="str">
        <f t="shared" si="39"/>
        <v/>
      </c>
      <c r="S33" s="234" t="str">
        <f>IF(AND('DIV3 60'!J10&lt;&gt;0,'DIV3 60'!K10&lt;&gt;0,'DIV3 60'!J10='DIV3 60'!K10),1,IF(AND('DIV3 60'!J10&lt;&gt;"",'DIV3 60'!K10&lt;&gt;"",'DIV3 60'!J10=0,'DIV3 60'!K10=0),"",""))</f>
        <v/>
      </c>
      <c r="T33" s="234" t="str">
        <f>IF(AND('DIV3 60'!J15&lt;&gt;0,'DIV3 60'!K15&lt;&gt;0,'DIV3 60'!J15='DIV3 60'!K15),1,IF(AND('DIV3 60'!J15&lt;&gt;"",'DIV3 60'!K15&lt;&gt;"",'DIV3 60'!J15=0,'DIV3 60'!K15=0),"",""))</f>
        <v/>
      </c>
      <c r="U33" s="234" t="str">
        <f>IF(AND('DIV3 60'!J19&lt;&gt;0,'DIV3 60'!K19&lt;&gt;0,'DIV3 60'!J19='DIV3 60'!K19),1,IF(AND('DIV3 60'!J19&lt;&gt;"",'DIV3 60'!K19&lt;&gt;"",'DIV3 60'!J19=0,'DIV3 60'!K19=0),"",""))</f>
        <v/>
      </c>
      <c r="V33" s="234" t="str">
        <f>IF(AND('DIV3 60'!J23&lt;&gt;0,'DIV3 60'!K23&lt;&gt;0,'DIV3 60'!J23='DIV3 60'!K23),1,IF(AND('DIV3 60'!J23&lt;&gt;"",'DIV3 60'!K23&lt;&gt;"",'DIV3 60'!J23=0,'DIV3 60'!K23=0),"",""))</f>
        <v/>
      </c>
      <c r="W33" s="234" t="str">
        <f>IF(AND('DIV3 60'!J27&lt;&gt;0,'DIV3 60'!K27&lt;&gt;0,'DIV3 60'!J27='DIV3 60'!K27),1,IF(AND('DIV3 60'!J27&lt;&gt;"",'DIV3 60'!K27&lt;&gt;"",'DIV3 60'!J27=0,'DIV3 60'!K27=0),"",""))</f>
        <v/>
      </c>
      <c r="X33" s="234"/>
      <c r="Y33" s="234"/>
      <c r="Z33" s="174" t="str">
        <f t="shared" si="40"/>
        <v/>
      </c>
      <c r="AA33" s="234" t="str">
        <f t="shared" si="41"/>
        <v/>
      </c>
      <c r="AB33" s="174" t="str">
        <f>IF(AND('DIV3 60'!K10&lt;'DIV3 60'!J10,'DIV3 60'!J10&lt;&gt;19),1,"")</f>
        <v/>
      </c>
      <c r="AC33" s="234" t="str">
        <f>IF(AND('DIV3 60'!J15&lt;'DIV3 60'!K15,'DIV3 60'!K15&lt;&gt;19),1,"")</f>
        <v/>
      </c>
      <c r="AD33" s="234" t="str">
        <f>IF(AND('DIV3 60'!J19&lt;'DIV3 60'!K19,'DIV3 60'!K19&lt;&gt;19),1,"")</f>
        <v/>
      </c>
      <c r="AE33" s="234" t="str">
        <f>IF(AND('DIV3 60'!J23&lt;'DIV3 60'!K23,'DIV3 60'!K23&lt;&gt;19),1,"")</f>
        <v/>
      </c>
      <c r="AF33" s="234" t="str">
        <f>IF(AND('DIV3 60'!J27&lt;'DIV3 60'!K27,'DIV3 60'!K27&lt;&gt;19),1,"")</f>
        <v/>
      </c>
      <c r="AG33" s="234"/>
      <c r="AH33" s="234"/>
      <c r="AI33" s="174" t="str">
        <f t="shared" si="42"/>
        <v/>
      </c>
      <c r="AJ33" s="234" t="str">
        <f t="shared" si="43"/>
        <v/>
      </c>
      <c r="AK33" s="174" t="str">
        <f>IF(AND('DIV3 60'!J10="",'DIV3 60'!K10=""),"",IF(AND('DIV3 60'!K10=0,'DIV3 60'!J10=19),1,IF(AND('DIV3 60'!J10=0,'DIV3 60'!K10=0),1,"")))</f>
        <v/>
      </c>
      <c r="AL33" s="234" t="str">
        <f>IF(AND('DIV3 60'!J15="",'DIV3 60'!K15=""),"",IF(AND('DIV3 60'!J15=0,'DIV3 60'!K15=19),1,IF(AND('DIV3 60'!J15=0,'DIV3 60'!K15=0),1,"")))</f>
        <v/>
      </c>
      <c r="AM33" s="234" t="str">
        <f>IF(AND('DIV3 60'!J19="",'DIV3 60'!K19=""),"",IF(AND('DIV3 60'!J19=0,'DIV3 60'!K19=19),1,IF(AND('DIV3 60'!J19=0,'DIV3 60'!K19=0),1,"")))</f>
        <v/>
      </c>
      <c r="AN33" s="234" t="str">
        <f>IF(AND('DIV3 60'!J23="",'DIV3 60'!K23=""),"",IF(AND('DIV3 60'!J23=0,'DIV3 60'!K23=19),1,IF(AND('DIV3 60'!J23=0,'DIV3 60'!K23=0),1,"")))</f>
        <v/>
      </c>
      <c r="AO33" s="234" t="str">
        <f>IF(AND('DIV3 60'!J27="",'DIV3 60'!K27=""),"",IF(AND('DIV3 60'!J27=0,'DIV3 60'!K27=19),1,IF(AND('DIV3 60'!J27=0,'DIV3 60'!K27=0),1,"")))</f>
        <v/>
      </c>
      <c r="AP33" s="234"/>
      <c r="AQ33" s="234"/>
      <c r="AR33" s="234" t="str">
        <f t="shared" si="44"/>
        <v/>
      </c>
      <c r="AS33" s="174" t="str">
        <f>IF(AND('DIV3 60'!J10="",'DIV3 60'!K10=""),"",IF('DIV3 60'!K10="",0,IF('DIV3 60'!K10&lt;&gt;"",'DIV3 60'!K10,IF('DIV3 60'!K10=0,0))))</f>
        <v/>
      </c>
      <c r="AT33" s="234" t="str">
        <f>IF(AND('DIV3 60'!J15="",'DIV3 60'!K15=""),"",IF('DIV3 60'!J15="",0,IF('DIV3 60'!J15&lt;&gt;"",'DIV3 60'!J15,IF('DIV3 60'!J15=0,0))))</f>
        <v/>
      </c>
      <c r="AU33" s="234" t="str">
        <f>IF(AND('DIV3 60'!J19="",'DIV3 60'!K19=""),"",IF('DIV3 60'!J19="",0,IF('DIV3 60'!J19&lt;&gt;"",'DIV3 60'!J19,IF('DIV3 60'!J19=0,0))))</f>
        <v/>
      </c>
      <c r="AV33" s="234" t="str">
        <f>IF(AND('DIV3 60'!J23="",'DIV3 60'!K23=""),"",IF('DIV3 60'!J23="",0,IF('DIV3 60'!J23&lt;&gt;"",'DIV3 60'!J23,IF('DIV3 60'!J23=0,0))))</f>
        <v/>
      </c>
      <c r="AW33" s="234" t="str">
        <f>IF(AND('DIV3 60'!J27="",'DIV3 60'!K27=""),"",IF('DIV3 60'!J27="",0,IF('DIV3 60'!J27&lt;&gt;"",'DIV3 60'!J27,IF('DIV3 60'!J27=0,0))))</f>
        <v/>
      </c>
      <c r="AX33" s="234"/>
      <c r="AY33" s="234"/>
      <c r="AZ33" s="234" t="str">
        <f t="shared" si="45"/>
        <v/>
      </c>
      <c r="BA33" s="174" t="str">
        <f>IF(AND('DIV3 60'!K10="",'DIV3 60'!J10=""),"",IF('DIV3 60'!J10="",0,IF('DIV3 60'!J10&lt;&gt;"",'DIV3 60'!J10,IF('DIV3 60'!J10=0,0))))</f>
        <v/>
      </c>
      <c r="BB33" s="234" t="str">
        <f>IF(AND('DIV3 60'!K15="",'DIV3 60'!J15=""),"",IF('DIV3 60'!K15="",0,IF('DIV3 60'!K15&lt;&gt;"",'DIV3 60'!K15,IF('DIV3 60'!K15=0,0))))</f>
        <v/>
      </c>
      <c r="BC33" s="234" t="str">
        <f>IF(AND('DIV3 60'!K19="",'DIV3 60'!J19=""),"",IF('DIV3 60'!K19="",0,IF('DIV3 60'!K19&lt;&gt;"",'DIV3 60'!K19,IF('DIV3 60'!K19=0,0))))</f>
        <v/>
      </c>
      <c r="BD33" s="234" t="str">
        <f>IF(AND('DIV3 60'!K23="",'DIV3 60'!J23=""),"",IF('DIV3 60'!K23="",0,IF('DIV3 60'!K23&lt;&gt;"",'DIV3 60'!K23,IF('DIV3 60'!K23=0,0))))</f>
        <v/>
      </c>
      <c r="BE33" s="234" t="str">
        <f>IF(AND('DIV3 60'!K27="",'DIV3 60'!J27=""),"",IF('DIV3 60'!K27="",0,IF('DIV3 60'!K27&lt;&gt;"",'DIV3 60'!K27,IF('DIV3 60'!K27=0,0))))</f>
        <v/>
      </c>
      <c r="BF33" s="174"/>
      <c r="BG33" s="174"/>
      <c r="BH33" s="9" t="str">
        <f t="shared" si="46"/>
        <v/>
      </c>
    </row>
    <row r="34" spans="1:60" ht="15" x14ac:dyDescent="0.2">
      <c r="A34" s="238">
        <v>3</v>
      </c>
      <c r="B34" s="236" t="str">
        <f>'DIV3 60'!$B$5</f>
        <v>3Mont Mesly A</v>
      </c>
      <c r="C34" s="237" t="str">
        <f>IF(OR(OR(OR(OR(D34&lt;&gt;"",E34&lt;&gt;"",F34&lt;&gt;"",G34&lt;&gt;"")))),SUM(D34:G34),"")</f>
        <v/>
      </c>
      <c r="D34" s="237" t="str">
        <f t="shared" si="32"/>
        <v/>
      </c>
      <c r="E34" s="237" t="str">
        <f t="shared" si="33"/>
        <v/>
      </c>
      <c r="F34" s="237" t="str">
        <f t="shared" si="34"/>
        <v/>
      </c>
      <c r="G34" s="237" t="str">
        <f t="shared" si="35"/>
        <v/>
      </c>
      <c r="H34" s="237" t="str">
        <f t="shared" si="36"/>
        <v/>
      </c>
      <c r="I34" s="234" t="str">
        <f t="shared" si="37"/>
        <v/>
      </c>
      <c r="J34" s="234" t="str">
        <f>IF(AND('DIV3 60'!J11&gt;'DIV3 60'!K11),1,"")</f>
        <v/>
      </c>
      <c r="K34" s="184" t="str">
        <f>IF(AND('DIV3 60'!K14&gt;'DIV3 60'!J14),1,"")</f>
        <v/>
      </c>
      <c r="L34" s="234" t="str">
        <f>IF(AND('DIV3 60'!J20&gt;'DIV3 60'!K20),1,"")</f>
        <v/>
      </c>
      <c r="M34" s="234" t="str">
        <f>IF(AND('DIV3 60'!J24&gt;'DIV3 60'!K24),1,"")</f>
        <v/>
      </c>
      <c r="N34" s="184" t="str">
        <f>IF(AND('DIV3 60'!K27&gt;'DIV3 60'!J27),1,"")</f>
        <v/>
      </c>
      <c r="O34" s="234"/>
      <c r="P34" s="234"/>
      <c r="Q34" s="174" t="str">
        <f t="shared" si="38"/>
        <v/>
      </c>
      <c r="R34" s="234" t="str">
        <f t="shared" si="39"/>
        <v/>
      </c>
      <c r="S34" s="174" t="str">
        <f>IF(AND('DIV3 60'!J11&lt;&gt;0,'DIV3 60'!K11&lt;&gt;0,'DIV3 60'!J11='DIV3 60'!K11),1,IF(AND('DIV3 60'!J11&lt;&gt;"",'DIV3 60'!K11&lt;&gt;"",'DIV3 60'!J11=0,'DIV3 60'!K11=0),"",""))</f>
        <v/>
      </c>
      <c r="T34" s="174" t="str">
        <f>IF(AND('DIV3 60'!J14&lt;&gt;0,'DIV3 60'!K14&lt;&gt;0,'DIV3 60'!J14='DIV3 60'!K14),1,IF(AND('DIV3 60'!J14&lt;&gt;"",'DIV3 60'!K14&lt;&gt;"",'DIV3 60'!J14=0,'DIV3 60'!K14=0),"",""))</f>
        <v/>
      </c>
      <c r="U34" s="234" t="str">
        <f>IF(AND('DIV3 60'!J20&lt;&gt;0,'DIV3 60'!K20&lt;&gt;0,'DIV3 60'!J20='DIV3 60'!K20),1,IF(AND('DIV3 60'!J20&lt;&gt;"",'DIV3 60'!K20&lt;&gt;"",'DIV3 60'!J20=0,'DIV3 60'!K20=0),"",""))</f>
        <v/>
      </c>
      <c r="V34" s="234" t="str">
        <f>IF(AND('DIV3 60'!J24&lt;&gt;0,'DIV3 60'!K24&lt;&gt;0,'DIV3 60'!J24='DIV3 60'!K24),1,IF(AND('DIV3 60'!J24&lt;&gt;"",'DIV3 60'!K24&lt;&gt;"",'DIV3 60'!J24=0,'DIV3 60'!K24=0),"",""))</f>
        <v/>
      </c>
      <c r="W34" s="234" t="str">
        <f>IF(AND('DIV3 60'!J27&lt;&gt;0,'DIV3 60'!K27&lt;&gt;0,'DIV3 60'!J27='DIV3 60'!K27),1,IF(AND('DIV3 60'!J27&lt;&gt;"",'DIV3 60'!K27&lt;&gt;"",'DIV3 60'!J27=0,'DIV3 60'!K27=0),"",""))</f>
        <v/>
      </c>
      <c r="X34" s="234"/>
      <c r="Y34" s="234"/>
      <c r="Z34" s="174" t="str">
        <f t="shared" si="40"/>
        <v/>
      </c>
      <c r="AA34" s="234" t="str">
        <f t="shared" si="41"/>
        <v/>
      </c>
      <c r="AB34" s="174" t="str">
        <f>IF(AND('DIV3 60'!J11&lt;'DIV3 60'!K11,'DIV3 60'!K11&lt;&gt;19),1,"")</f>
        <v/>
      </c>
      <c r="AC34" s="174" t="str">
        <f>IF(AND('DIV3 60'!K14&lt;'DIV3 60'!J14,'DIV3 60'!J14&lt;&gt;19),1,"")</f>
        <v/>
      </c>
      <c r="AD34" s="234" t="str">
        <f>IF(AND('DIV3 60'!J20&lt;'DIV3 60'!K20,'DIV3 60'!K20&lt;&gt;19),1,"")</f>
        <v/>
      </c>
      <c r="AE34" s="234" t="str">
        <f>IF(AND('DIV3 60'!J24&lt;'DIV3 60'!K24,'DIV3 60'!K24&lt;&gt;19),1,"")</f>
        <v/>
      </c>
      <c r="AF34" s="174" t="str">
        <f>IF(AND('DIV3 60'!K27&lt;'DIV3 60'!J27,'DIV3 60'!J27&lt;&gt;19),1,"")</f>
        <v/>
      </c>
      <c r="AG34" s="234"/>
      <c r="AH34" s="234"/>
      <c r="AI34" s="174" t="str">
        <f t="shared" si="42"/>
        <v/>
      </c>
      <c r="AJ34" s="234" t="str">
        <f t="shared" si="43"/>
        <v/>
      </c>
      <c r="AK34" s="174" t="str">
        <f>IF(AND('DIV3 60'!J11="",'DIV3 60'!K11=""),"",IF(AND('DIV3 60'!J11=0,'DIV3 60'!K11=19),1,IF(AND('DIV3 60'!J11=0,'DIV3 60'!K11=0),1,"")))</f>
        <v/>
      </c>
      <c r="AL34" s="174" t="str">
        <f>IF(AND('DIV3 60'!J14="",'DIV3 60'!K14=""),"",IF(AND('DIV3 60'!K14=0,'DIV3 60'!J14=19),1,IF(AND('DIV3 60'!J14=0,'DIV3 60'!K14=0),1,"")))</f>
        <v/>
      </c>
      <c r="AM34" s="234" t="str">
        <f>IF(AND('DIV3 60'!J20="",'DIV3 60'!K20=""),"",IF(AND('DIV3 60'!J20=0,'DIV3 60'!K20=19),1,IF(AND('DIV3 60'!J20=0,'DIV3 60'!K20=0),1,"")))</f>
        <v/>
      </c>
      <c r="AN34" s="234" t="str">
        <f>IF(AND('DIV3 60'!J24="",'DIV3 60'!K24=""),"",IF(AND('DIV3 60'!J24=0,'DIV3 60'!K24=19),1,IF(AND('DIV3 60'!J24=0,'DIV3 60'!K24=0),1,"")))</f>
        <v/>
      </c>
      <c r="AO34" s="174" t="str">
        <f>IF(AND('DIV3 60'!J27="",'DIV3 60'!K27=""),"",IF(AND('DIV3 60'!K27=0,'DIV3 60'!J27=19),1,IF(AND('DIV3 60'!J27=0,'DIV3 60'!K27=0),1,"")))</f>
        <v/>
      </c>
      <c r="AP34" s="234"/>
      <c r="AQ34" s="234"/>
      <c r="AR34" s="234" t="str">
        <f t="shared" si="44"/>
        <v/>
      </c>
      <c r="AS34" s="174" t="str">
        <f>IF(AND('DIV3 60'!J11="",'DIV3 60'!K11=""),"",IF('DIV3 60'!J11="",0,IF('DIV3 60'!J11&lt;&gt;"",'DIV3 60'!J11,IF('DIV3 60'!J11=0,0))))</f>
        <v/>
      </c>
      <c r="AT34" s="174" t="str">
        <f>IF(AND('DIV3 60'!J14="",'DIV3 60'!K14=""),"",IF('DIV3 60'!K14="",0,IF('DIV3 60'!K14&lt;&gt;"",'DIV3 60'!K14,IF('DIV3 60'!K14=0,0))))</f>
        <v/>
      </c>
      <c r="AU34" s="234" t="str">
        <f>IF(AND('DIV3 60'!J20="",'DIV3 60'!K20=""),"",IF('DIV3 60'!J20="",0,IF('DIV3 60'!J20&lt;&gt;"",'DIV3 60'!J20,IF('DIV3 60'!J20=0,0))))</f>
        <v/>
      </c>
      <c r="AV34" s="234" t="str">
        <f>IF(AND('DIV3 60'!J24="",'DIV3 60'!K24=""),"",IF('DIV3 60'!J24="",0,IF('DIV3 60'!J24&lt;&gt;"",'DIV3 60'!J24,IF('DIV3 60'!J24=0,0))))</f>
        <v/>
      </c>
      <c r="AW34" s="174" t="str">
        <f>IF(AND('DIV3 60'!J27="",'DIV3 60'!K27=""),"",IF('DIV3 60'!K27="",0,IF('DIV3 60'!K27&lt;&gt;"",'DIV3 60'!K27,IF('DIV3 60'!K27=0,0))))</f>
        <v/>
      </c>
      <c r="AX34" s="234"/>
      <c r="AY34" s="234"/>
      <c r="AZ34" s="234" t="str">
        <f t="shared" si="45"/>
        <v/>
      </c>
      <c r="BA34" s="174" t="str">
        <f>IF(AND('DIV3 60'!K11="",'DIV3 60'!J11=""),"",IF('DIV3 60'!K11="",0,IF('DIV3 60'!K11&lt;&gt;"",'DIV3 60'!K11,IF('DIV3 60'!K11=0,0))))</f>
        <v/>
      </c>
      <c r="BB34" s="7" t="str">
        <f>IF(AND('DIV3 60'!K14="",'DIV3 60'!J14=""),"",IF('DIV3 60'!J14="",0,IF('DIV3 60'!J14&lt;&gt;"",'DIV3 60'!J14,IF('DIV3 60'!J14=0,0))))</f>
        <v/>
      </c>
      <c r="BC34" s="234" t="str">
        <f>IF(AND('DIV3 60'!K20="",'DIV3 60'!J20=""),"",IF('DIV3 60'!K20="",0,IF('DIV3 60'!K20&lt;&gt;"",'DIV3 60'!K20,IF('DIV3 60'!K20=0,0))))</f>
        <v/>
      </c>
      <c r="BD34" s="234" t="str">
        <f>IF(AND('DIV3 60'!K24="",'DIV3 60'!J24=""),"",IF('DIV3 60'!K24="",0,IF('DIV3 60'!K24&lt;&gt;"",'DIV3 60'!K24,IF('DIV3 60'!K24=0,0))))</f>
        <v/>
      </c>
      <c r="BE34" s="174" t="str">
        <f>IF(AND('DIV3 60'!K27="",'DIV3 60'!J27=""),"",IF('DIV3 60'!J27="",0,IF('DIV3 60'!J27&lt;&gt;"",'DIV3 60'!J27,IF('DIV3 60'!J27=0,0))))</f>
        <v/>
      </c>
      <c r="BF34" s="174"/>
      <c r="BG34" s="174"/>
      <c r="BH34" s="9" t="str">
        <f t="shared" si="46"/>
        <v/>
      </c>
    </row>
    <row r="35" spans="1:60" ht="15" x14ac:dyDescent="0.2">
      <c r="A35" s="258">
        <v>4</v>
      </c>
      <c r="B35" s="249" t="str">
        <f>'DIV3 60'!$B$6</f>
        <v>4Club Noiséen</v>
      </c>
      <c r="C35" s="242" t="str">
        <f>IF(OR(OR(OR(OR(D35&lt;&gt;"",E35&lt;&gt;"",F35&lt;&gt;"",G35&lt;&gt;"")))),SUM(D35:G35),"")</f>
        <v/>
      </c>
      <c r="D35" s="242" t="str">
        <f t="shared" si="32"/>
        <v/>
      </c>
      <c r="E35" s="242" t="str">
        <f t="shared" si="33"/>
        <v/>
      </c>
      <c r="F35" s="242" t="str">
        <f t="shared" si="34"/>
        <v/>
      </c>
      <c r="G35" s="242" t="str">
        <f t="shared" si="35"/>
        <v/>
      </c>
      <c r="H35" s="242" t="str">
        <f t="shared" si="36"/>
        <v/>
      </c>
      <c r="I35" s="8" t="str">
        <f t="shared" si="37"/>
        <v/>
      </c>
      <c r="J35" s="201" t="str">
        <f>IF(AND('DIV3 60'!K11&gt;'DIV3 60'!J11),1,"")</f>
        <v/>
      </c>
      <c r="K35" s="201" t="str">
        <f>IF(AND('DIV3 60'!J16&gt;'DIV3 60'!K16),1,"")</f>
        <v/>
      </c>
      <c r="L35" s="201" t="str">
        <f>IF(AND('DIV3 60'!K18&gt;'DIV3 60'!J18),1,"")</f>
        <v/>
      </c>
      <c r="M35" s="201" t="str">
        <f>IF(AND('DIV3 60'!K23&gt;'DIV3 60'!J23),1,"")</f>
        <v/>
      </c>
      <c r="N35" s="201" t="str">
        <f>IF(AND('DIV3 60'!J28&gt;'DIV3 60'!K28),1,"")</f>
        <v/>
      </c>
      <c r="O35" s="8"/>
      <c r="P35" s="8"/>
      <c r="Q35" s="201" t="str">
        <f t="shared" si="38"/>
        <v/>
      </c>
      <c r="R35" s="8" t="str">
        <f t="shared" si="39"/>
        <v/>
      </c>
      <c r="S35" s="174" t="str">
        <f>IF(AND('DIV3 60'!J11&lt;&gt;0,'DIV3 60'!K11&lt;&gt;0,'DIV3 60'!J11='DIV3 60'!K11),1,IF(AND('DIV3 60'!J11&lt;&gt;"",'DIV3 60'!K11&lt;&gt;"",'DIV3 60'!J11=0,'DIV3 60'!K11=0),"",""))</f>
        <v/>
      </c>
      <c r="T35" s="174" t="str">
        <f>IF(AND('DIV3 60'!J16&lt;&gt;0,'DIV3 60'!K16&lt;&gt;0,'DIV3 60'!J16='DIV3 60'!K16),1,IF(AND('DIV3 60'!J16&lt;&gt;"",'DIV3 60'!K16&lt;&gt;"",'DIV3 60'!J16=0,'DIV3 60'!K16=0),"",""))</f>
        <v/>
      </c>
      <c r="U35" s="234" t="str">
        <f>IF(AND('DIV3 60'!J18&lt;&gt;0,'DIV3 60'!K18&lt;&gt;0,'DIV3 60'!J18='DIV3 60'!K18),1,IF(AND('DIV3 60'!J18&lt;&gt;"",'DIV3 60'!K18&lt;&gt;"",'DIV3 60'!J18=0,'DIV3 60'!K18=0),"",""))</f>
        <v/>
      </c>
      <c r="V35" s="234" t="str">
        <f>IF(AND('DIV3 60'!J23&lt;&gt;0,'DIV3 60'!K23&lt;&gt;0,'DIV3 60'!J23='DIV3 60'!K23),1,IF(AND('DIV3 60'!J23&lt;&gt;"",'DIV3 60'!K23&lt;&gt;"",'DIV3 60'!J23=0,'DIV3 60'!K23=0),"",""))</f>
        <v/>
      </c>
      <c r="W35" s="234" t="str">
        <f>IF(AND('DIV3 60'!J28&lt;&gt;0,'DIV3 60'!K28&lt;&gt;0,'DIV3 60'!J28='DIV3 60'!K28),1,IF(AND('DIV3 60'!J28&lt;&gt;"",'DIV3 60'!K28&lt;&gt;"",'DIV3 60'!J28=0,'DIV3 60'!K28=0),"",""))</f>
        <v/>
      </c>
      <c r="X35" s="234"/>
      <c r="Y35" s="234"/>
      <c r="Z35" s="201" t="str">
        <f t="shared" si="40"/>
        <v/>
      </c>
      <c r="AA35" s="8" t="str">
        <f t="shared" si="41"/>
        <v/>
      </c>
      <c r="AB35" s="201" t="str">
        <f>IF(AND('DIV3 60'!K11&lt;'DIV3 60'!J11,'DIV3 60'!J11&lt;&gt;19),1,"")</f>
        <v/>
      </c>
      <c r="AC35" s="8" t="str">
        <f>IF(AND('DIV3 60'!J16&lt;'DIV3 60'!K16,'DIV3 60'!K16&lt;&gt;19),1,"")</f>
        <v/>
      </c>
      <c r="AD35" s="201" t="str">
        <f>IF(AND('DIV3 60'!K18&lt;'DIV3 60'!J18,'DIV3 60'!J18&lt;&gt;19),1,"")</f>
        <v/>
      </c>
      <c r="AE35" s="201" t="str">
        <f>IF(AND('DIV3 60'!K23&lt;'DIV3 60'!J23,'DIV3 60'!J23&lt;&gt;19),1,"")</f>
        <v/>
      </c>
      <c r="AF35" s="8" t="str">
        <f>IF(AND('DIV3 60'!J28&lt;'DIV3 60'!K28,'DIV3 60'!K28&lt;&gt;19),1,"")</f>
        <v/>
      </c>
      <c r="AG35" s="8"/>
      <c r="AH35" s="8"/>
      <c r="AI35" s="201" t="str">
        <f t="shared" si="42"/>
        <v/>
      </c>
      <c r="AJ35" s="8" t="str">
        <f t="shared" si="43"/>
        <v/>
      </c>
      <c r="AK35" s="201" t="str">
        <f>IF(AND('DIV3 60'!J11="",'DIV3 60'!K11=""),"",IF(AND('DIV3 60'!K11=0,'DIV3 60'!J11=19),1,IF(AND('DIV3 60'!J11=0,'DIV3 60'!K11=0),1,"")))</f>
        <v/>
      </c>
      <c r="AL35" s="8" t="str">
        <f>IF(AND('DIV3 60'!J16="",'DIV3 60'!K16=""),"",IF(AND('DIV3 60'!J16=0,'DIV3 60'!K16=19),1,IF(AND('DIV3 60'!J16=0,'DIV3 60'!K16=0),1,"")))</f>
        <v/>
      </c>
      <c r="AM35" s="201" t="str">
        <f>IF(AND('DIV3 60'!J18="",'DIV3 60'!K18=""),"",IF(AND('DIV3 60'!K18=0,'DIV3 60'!J18=19),1,IF(AND('DIV3 60'!J18=0,'DIV3 60'!K18=0),1,"")))</f>
        <v/>
      </c>
      <c r="AN35" s="201" t="str">
        <f>IF(AND('DIV3 60'!J23="",'DIV3 60'!K23=""),"",IF(AND('DIV3 60'!K23=0,'DIV3 60'!J23=19),1,IF(AND('DIV3 60'!J23=0,'DIV3 60'!K23=0),1,"")))</f>
        <v/>
      </c>
      <c r="AO35" s="8" t="str">
        <f>IF(AND('DIV3 60'!J28="",'DIV3 60'!K28=""),"",IF(AND('DIV3 60'!J28=0,'DIV3 60'!K28=19),1,IF(AND('DIV3 60'!J28=0,'DIV3 60'!K28=0),1,"")))</f>
        <v/>
      </c>
      <c r="AP35" s="8"/>
      <c r="AQ35" s="8"/>
      <c r="AR35" s="8" t="str">
        <f t="shared" si="44"/>
        <v/>
      </c>
      <c r="AS35" s="201" t="str">
        <f>IF(AND('DIV3 60'!J11="",'DIV3 60'!K11=""),"",IF('DIV3 60'!K11="",0,IF('DIV3 60'!K11&lt;&gt;"",'DIV3 60'!K11,IF('DIV3 60'!K11=0,0))))</f>
        <v/>
      </c>
      <c r="AT35" s="8" t="str">
        <f>IF(AND('DIV3 60'!J16="",'DIV3 60'!K16=""),"",IF('DIV3 60'!J16="",0,IF('DIV3 60'!J16&lt;&gt;"",'DIV3 60'!J16,IF('DIV3 60'!J16=0,0))))</f>
        <v/>
      </c>
      <c r="AU35" s="201" t="str">
        <f>IF(AND('DIV3 60'!J18="",'DIV3 60'!K18=""),"",IF('DIV3 60'!K18="",0,IF('DIV3 60'!K18&lt;&gt;"",'DIV3 60'!K18,IF('DIV3 60'!K18=0,0))))</f>
        <v/>
      </c>
      <c r="AV35" s="201" t="str">
        <f>IF(AND('DIV3 60'!J23="",'DIV3 60'!K23=""),"",IF('DIV3 60'!K23="",0,IF('DIV3 60'!K23&lt;&gt;"",'DIV3 60'!K23,IF('DIV3 60'!K23=0,0))))</f>
        <v/>
      </c>
      <c r="AW35" s="8" t="str">
        <f>IF(AND('DIV3 60'!J28="",'DIV3 60'!K28=""),"",IF('DIV3 60'!J28="",0,IF('DIV3 60'!J28&lt;&gt;"",'DIV3 60'!J28,IF('DIV3 60'!J28=0,0))))</f>
        <v/>
      </c>
      <c r="AX35" s="8"/>
      <c r="AY35" s="8"/>
      <c r="AZ35" s="8" t="str">
        <f t="shared" si="45"/>
        <v/>
      </c>
      <c r="BA35" s="201" t="str">
        <f>IF(AND('DIV3 60'!K11="",'DIV3 60'!J11=""),"",IF('DIV3 60'!J11="",0,IF('DIV3 60'!J11&lt;&gt;"",'DIV3 60'!J11,IF('DIV3 60'!J11=0,0))))</f>
        <v/>
      </c>
      <c r="BB35" s="8" t="str">
        <f>IF(AND('DIV3 60'!K16="",'DIV3 60'!J16=""),"",IF('DIV3 60'!K16="",0,IF('DIV3 60'!K16&lt;&gt;"",'DIV3 60'!K16,IF('DIV3 60'!K16=0,0))))</f>
        <v/>
      </c>
      <c r="BC35" s="201" t="str">
        <f>IF(AND('DIV3 60'!K18="",'DIV3 60'!J18=""),"",IF('DIV3 60'!J18="",0,IF('DIV3 60'!J18&lt;&gt;"",'DIV3 60'!J18,IF('DIV3 60'!J18=0,0))))</f>
        <v/>
      </c>
      <c r="BD35" s="201" t="str">
        <f>IF(AND('DIV3 60'!K23="",'DIV3 60'!J23=""),"",IF('DIV3 60'!J23="",0,IF('DIV3 60'!J23&lt;&gt;"",'DIV3 60'!J23,IF('DIV3 60'!J23=0,0))))</f>
        <v/>
      </c>
      <c r="BE35" s="8" t="str">
        <f>IF(AND('DIV3 60'!K28="",'DIV3 60'!J28=""),"",IF('DIV3 60'!K28="",0,IF('DIV3 60'!K28&lt;&gt;"",'DIV3 60'!K28,IF('DIV3 60'!K28=0,0))))</f>
        <v/>
      </c>
      <c r="BF35" s="201"/>
      <c r="BG35" s="201"/>
      <c r="BH35" s="202" t="str">
        <f t="shared" si="46"/>
        <v/>
      </c>
    </row>
    <row r="36" spans="1:60" ht="15" x14ac:dyDescent="0.2">
      <c r="A36" s="315">
        <v>5</v>
      </c>
      <c r="B36" s="311" t="str">
        <f>'DIV3 60'!$B$7</f>
        <v>5US Ormesson</v>
      </c>
      <c r="C36" s="286" t="str">
        <f>IF(OR(OR(OR(OR(D36&lt;&gt;"",E36&lt;&gt;"",F36&lt;&gt;"",G36&lt;&gt;"")))),SUM(D36:G36),"")</f>
        <v/>
      </c>
      <c r="D36" s="286" t="str">
        <f t="shared" si="32"/>
        <v/>
      </c>
      <c r="E36" s="286" t="str">
        <f t="shared" si="33"/>
        <v/>
      </c>
      <c r="F36" s="286" t="str">
        <f t="shared" si="34"/>
        <v/>
      </c>
      <c r="G36" s="286" t="str">
        <f t="shared" si="35"/>
        <v/>
      </c>
      <c r="H36" s="286" t="str">
        <f t="shared" si="36"/>
        <v/>
      </c>
      <c r="I36" s="287" t="str">
        <f t="shared" si="37"/>
        <v/>
      </c>
      <c r="J36" s="287" t="str">
        <f>IF(AND('DIV3 60'!J12&gt;'DIV3 60'!K12),1,"")</f>
        <v/>
      </c>
      <c r="K36" s="287" t="str">
        <f>IF(AND('DIV3 60'!K15&gt;'DIV3 60'!J15),1,"")</f>
        <v/>
      </c>
      <c r="L36" s="287" t="str">
        <f>IF(AND('DIV3 60'!K20&gt;'DIV3 60'!J20),1,"")</f>
        <v/>
      </c>
      <c r="M36" s="287" t="str">
        <f>IF(AND('DIV3 60'!K22&gt;'DIV3 60'!J22),1,"")</f>
        <v/>
      </c>
      <c r="N36" s="287" t="str">
        <f>IF(AND('DIV3 60'!K28&gt;'DIV3 60'!J28),1,"")</f>
        <v/>
      </c>
      <c r="O36" s="287"/>
      <c r="P36" s="287"/>
      <c r="Q36" s="287" t="str">
        <f t="shared" si="38"/>
        <v/>
      </c>
      <c r="R36" s="287" t="str">
        <f t="shared" si="39"/>
        <v/>
      </c>
      <c r="S36" s="287" t="str">
        <f>IF(AND('DIV3 60'!J12&lt;&gt;0,'DIV3 60'!K12&lt;&gt;0,'DIV3 60'!J12='DIV3 60'!K12),1,IF(AND('DIV3 60'!J12&lt;&gt;"",'DIV3 60'!K12&lt;&gt;"",'DIV3 60'!J12=0,'DIV3 60'!K22=0),"",""))</f>
        <v/>
      </c>
      <c r="T36" s="287" t="str">
        <f>IF(AND('DIV3 60'!J15&lt;&gt;0,'DIV3 60'!K15&lt;&gt;0,'DIV3 60'!J15='DIV3 60'!K15),1,IF(AND('DIV3 60'!J15&lt;&gt;"",'DIV3 60'!K15&lt;&gt;"",'DIV3 60'!J15=0,'DIV3 60'!K15=0),"",""))</f>
        <v/>
      </c>
      <c r="U36" s="287" t="str">
        <f>IF(AND('DIV3 60'!J20&lt;&gt;0,'DIV3 60'!K20&lt;&gt;0,'DIV3 60'!J20='DIV3 60'!K20),1,IF(AND('DIV3 60'!J20&lt;&gt;"",'DIV3 60'!K20&lt;&gt;"",'DIV3 60'!J20=0,'DIV3 60'!K20=0),"",""))</f>
        <v/>
      </c>
      <c r="V36" s="287" t="str">
        <f>IF(AND('DIV3 60'!J22&lt;&gt;0,'DIV3 60'!K22&lt;&gt;0,'DIV3 60'!J22='DIV3 60'!K22),1,IF(AND('DIV3 60'!J22&lt;&gt;"",'DIV3 60'!K22&lt;&gt;"",'DIV3 60'!J22=0,'DIV3 60'!K22=0),"",""))</f>
        <v/>
      </c>
      <c r="W36" s="287" t="str">
        <f>IF(AND('DIV3 60'!J28&lt;&gt;0,'DIV3 60'!K28&lt;&gt;0,'DIV3 60'!J28='DIV3 60'!K28),1,IF(AND('DIV3 60'!J28&lt;&gt;"",'DIV3 60'!K28&lt;&gt;"",'DIV3 60'!J28=0,'DIV3 60'!K28=0),"",""))</f>
        <v/>
      </c>
      <c r="X36" s="287"/>
      <c r="Y36" s="287"/>
      <c r="Z36" s="287" t="str">
        <f t="shared" si="40"/>
        <v/>
      </c>
      <c r="AA36" s="287" t="str">
        <f t="shared" si="41"/>
        <v/>
      </c>
      <c r="AB36" s="287" t="str">
        <f>IF(AND('DIV3 60'!J12&lt;'DIV3 60'!K12,'DIV3 60'!K12&lt;&gt;19),1,"")</f>
        <v/>
      </c>
      <c r="AC36" s="287" t="str">
        <f>IF(AND('DIV3 60'!K15&lt;'DIV3 60'!J15,'DIV3 60'!J15&lt;&gt;19),1,"")</f>
        <v/>
      </c>
      <c r="AD36" s="287" t="str">
        <f>IF(AND('DIV3 60'!K20&lt;'DIV3 60'!J20,'DIV3 60'!J20&lt;&gt;19),1,"")</f>
        <v/>
      </c>
      <c r="AE36" s="287" t="str">
        <f>IF(AND('DIV3 60'!K22&lt;'DIV3 60'!J22,'DIV3 60'!J22&lt;&gt;19),1,"")</f>
        <v/>
      </c>
      <c r="AF36" s="287" t="str">
        <f>IF(AND('DIV3 60'!K28&lt;'DIV3 60'!J28,'DIV3 60'!J28&lt;&gt;19),1,"")</f>
        <v/>
      </c>
      <c r="AG36" s="287"/>
      <c r="AH36" s="287"/>
      <c r="AI36" s="287" t="str">
        <f t="shared" si="42"/>
        <v/>
      </c>
      <c r="AJ36" s="287" t="str">
        <f t="shared" si="43"/>
        <v/>
      </c>
      <c r="AK36" s="287" t="str">
        <f>IF(AND('DIV3 60'!J12="",'DIV3 60'!K12=""),"",IF(AND('DIV3 60'!J12=0,'DIV3 60'!K12=19),1,IF(AND('DIV3 60'!J12=0,'DIV3 60'!K12=0),1,"")))</f>
        <v/>
      </c>
      <c r="AL36" s="287" t="str">
        <f>IF(AND('DIV3 60'!J15="",'DIV3 60'!K15=""),"",IF(AND('DIV3 60'!K15=0,'DIV3 60'!J15=19),1,IF(AND('DIV3 60'!J15=0,'DIV3 60'!K15=0),1,"")))</f>
        <v/>
      </c>
      <c r="AM36" s="287" t="str">
        <f>IF(AND('DIV3 60'!J20="",'DIV3 60'!K20=""),"",IF(AND('DIV3 60'!K20=0,'DIV3 60'!J20=19),1,IF(AND('DIV3 60'!J20=0,'DIV3 60'!K20=0),1,"")))</f>
        <v/>
      </c>
      <c r="AN36" s="287" t="str">
        <f>IF(AND('DIV3 60'!J22="",'DIV3 60'!K22=""),"",IF(AND('DIV3 60'!K22=0,'DIV3 60'!J22=19),1,IF(AND('DIV3 60'!J22=0,'DIV3 60'!K22=0),1,"")))</f>
        <v/>
      </c>
      <c r="AO36" s="287" t="str">
        <f>IF(AND('DIV3 60'!J28="",'DIV3 60'!K28=""),"",IF(AND('DIV3 60'!K28=0,'DIV3 60'!J28=19),1,IF(AND('DIV3 60'!J28=0,'DIV3 60'!K28=0),1,"")))</f>
        <v/>
      </c>
      <c r="AP36" s="287"/>
      <c r="AQ36" s="287"/>
      <c r="AR36" s="287" t="str">
        <f t="shared" si="44"/>
        <v/>
      </c>
      <c r="AS36" s="287" t="str">
        <f>IF(AND('DIV3 60'!J12="",'DIV3 60'!K12=""),"",IF('DIV3 60'!J12="",0,IF('DIV3 60'!J12&lt;&gt;"",'DIV3 60'!J12,IF('DIV3 60'!J12=0,0))))</f>
        <v/>
      </c>
      <c r="AT36" s="287" t="str">
        <f>IF(AND('DIV3 60'!J15="",'DIV3 60'!K15=""),"",IF('DIV3 60'!K15="",0,IF('DIV3 60'!K15&lt;&gt;"",'DIV3 60'!K15,IF('DIV3 60'!K15=0,0))))</f>
        <v/>
      </c>
      <c r="AU36" s="287" t="str">
        <f>IF(AND('DIV3 60'!J20="",'DIV3 60'!K20=""),"",IF('DIV3 60'!K20="",0,IF('DIV3 60'!K20&lt;&gt;"",'DIV3 60'!K20,IF('DIV3 60'!K20=0,0))))</f>
        <v/>
      </c>
      <c r="AV36" s="287" t="str">
        <f>IF(AND('DIV3 60'!J22="",'DIV3 60'!K22=""),"",IF('DIV3 60'!K22="",0,IF('DIV3 60'!K22&lt;&gt;"",'DIV3 60'!K22,IF('DIV3 60'!K22=0,0))))</f>
        <v/>
      </c>
      <c r="AW36" s="287" t="str">
        <f>IF(AND('DIV3 60'!J28="",'DIV3 60'!K28=""),"",IF('DIV3 60'!K28="",0,IF('DIV3 60'!K28&lt;&gt;"",'DIV3 60'!K28,IF('DIV3 60'!K28=0,0))))</f>
        <v/>
      </c>
      <c r="AX36" s="287"/>
      <c r="AY36" s="287"/>
      <c r="AZ36" s="287" t="str">
        <f t="shared" si="45"/>
        <v/>
      </c>
      <c r="BA36" s="287" t="str">
        <f>IF(AND('DIV3 60'!K12="",'DIV3 60'!J12=""),"",IF('DIV3 60'!K12="",0,IF('DIV3 60'!K12&lt;&gt;"",'DIV3 60'!K12,IF('DIV3 60'!K12=0,0))))</f>
        <v/>
      </c>
      <c r="BB36" s="287" t="str">
        <f>IF(AND('DIV3 60'!K15="",'DIV3 60'!J15=""),"",IF('DIV3 60'!J15="",0,IF('DIV3 60'!J15&lt;&gt;"",'DIV3 60'!J15,IF('DIV3 60'!J15=0,0))))</f>
        <v/>
      </c>
      <c r="BC36" s="287" t="str">
        <f>IF(AND('DIV3 60'!K20="",'DIV3 60'!J20=""),"",IF('DIV3 60'!J20="",0,IF('DIV3 60'!J20&lt;&gt;"",'DIV3 60'!J20,IF('DIV3 60'!J20=0,0))))</f>
        <v/>
      </c>
      <c r="BD36" s="287" t="str">
        <f>IF(AND('DIV3 60'!K22="",'DIV3 60'!J22=""),"",IF('DIV3 60'!J22="",0,IF('DIV3 60'!J22&lt;&gt;"",'DIV3 60'!J22,IF('DIV3 60'!J22=0,0))))</f>
        <v/>
      </c>
      <c r="BE36" s="287" t="str">
        <f>IF(AND('DIV3 60'!K28="",'DIV3 60'!J28=""),"",IF('DIV3 60'!J28="",0,IF('DIV3 60'!J28&lt;&gt;"",'DIV3 60'!J28,IF('DIV3 60'!J28=0,0))))</f>
        <v/>
      </c>
      <c r="BF36" s="287"/>
      <c r="BG36" s="287"/>
      <c r="BH36" s="288" t="str">
        <f t="shared" si="46"/>
        <v/>
      </c>
    </row>
    <row r="37" spans="1:60" ht="15.75" thickBot="1" x14ac:dyDescent="0.25">
      <c r="A37" s="316">
        <v>6</v>
      </c>
      <c r="B37" s="332" t="str">
        <f>'DIV3 60'!$B$8</f>
        <v>6Exempt</v>
      </c>
      <c r="C37" s="289">
        <f>IF(OR(OR(OR(OR(D37&lt;&gt;"",E37&lt;&gt;"",F37&lt;&gt;"",G37&lt;&gt;"")))),SUM(D37:G37),-1)</f>
        <v>-1</v>
      </c>
      <c r="D37" s="289" t="str">
        <f t="shared" si="32"/>
        <v/>
      </c>
      <c r="E37" s="289" t="str">
        <f t="shared" si="33"/>
        <v/>
      </c>
      <c r="F37" s="289" t="str">
        <f t="shared" si="34"/>
        <v/>
      </c>
      <c r="G37" s="289" t="str">
        <f t="shared" si="35"/>
        <v/>
      </c>
      <c r="H37" s="289" t="str">
        <f t="shared" si="36"/>
        <v/>
      </c>
      <c r="I37" s="290" t="str">
        <f t="shared" si="37"/>
        <v/>
      </c>
      <c r="J37" s="290" t="str">
        <f>IF(AND('DIV3 60'!K12&gt;'DIV3 60'!J12),1,"")</f>
        <v/>
      </c>
      <c r="K37" s="290" t="str">
        <f>IF(AND('DIV3 60'!K16&gt;'DIV3 60'!J16),1,"")</f>
        <v/>
      </c>
      <c r="L37" s="290" t="str">
        <f>IF(AND('DIV3 60'!K19&gt;'DIV3 60'!J19),1,"")</f>
        <v/>
      </c>
      <c r="M37" s="290" t="str">
        <f>IF(AND('DIV3 60'!K24&gt;'DIV3 60'!J24),1,"")</f>
        <v/>
      </c>
      <c r="N37" s="290" t="str">
        <f>IF(AND('DIV3 60'!K26&gt;'DIV3 60'!J26),1,"")</f>
        <v/>
      </c>
      <c r="O37" s="290"/>
      <c r="P37" s="290"/>
      <c r="Q37" s="290" t="str">
        <f t="shared" si="38"/>
        <v/>
      </c>
      <c r="R37" s="290" t="str">
        <f t="shared" si="39"/>
        <v/>
      </c>
      <c r="S37" s="290" t="str">
        <f>IF(AND('DIV3 60'!J12&lt;&gt;0,'DIV3 60'!K12&lt;&gt;0,'DIV3 60'!J12='DIV3 60'!K12),1,IF(AND('DIV3 60'!J12&lt;&gt;"",'DIV3 60'!K12&lt;&gt;"",'DIV3 60'!J12=0,'DIV3 60'!K12=0),"",""))</f>
        <v/>
      </c>
      <c r="T37" s="290" t="str">
        <f>IF(AND('DIV3 60'!J16&lt;&gt;0,'DIV3 60'!K16&lt;&gt;0,'DIV3 60'!J16='DIV3 60'!K16),1,IF(AND('DIV3 60'!J16&lt;&gt;"",'DIV3 60'!K16&lt;&gt;"",'DIV3 60'!J16=0,'DIV3 60'!K16=0),"",""))</f>
        <v/>
      </c>
      <c r="U37" s="290" t="str">
        <f>IF(AND('DIV3 60'!J19&lt;&gt;0,'DIV3 60'!K19&lt;&gt;0,'DIV3 60'!J19='DIV3 60'!K19),1,IF(AND('DIV3 60'!J19&lt;&gt;"",'DIV3 60'!K19&lt;&gt;"",'DIV3 60'!J19=0,'DIV3 60'!K19=0),"",""))</f>
        <v/>
      </c>
      <c r="V37" s="290" t="str">
        <f>IF(AND('DIV3 60'!J24&lt;&gt;0,'DIV3 60'!K24&lt;&gt;0,'DIV3 60'!J24='DIV3 60'!K24),1,IF(AND('DIV3 60'!J24&lt;&gt;"",'DIV3 60'!K24&lt;&gt;"",'DIV3 60'!J24=0,'DIV3 60'!K24=0),"",""))</f>
        <v/>
      </c>
      <c r="W37" s="290" t="str">
        <f>IF(AND('DIV3 60'!J26&lt;&gt;0,'DIV3 60'!K26&lt;&gt;0,'DIV3 60'!J26='DIV3 60'!K26),1,IF(AND('DIV3 60'!J26&lt;&gt;"",'DIV3 60'!K26&lt;&gt;"",'DIV3 60'!J26=0,'DIV3 60'!K26=0),"",""))</f>
        <v/>
      </c>
      <c r="X37" s="290"/>
      <c r="Y37" s="290"/>
      <c r="Z37" s="290" t="str">
        <f t="shared" si="40"/>
        <v/>
      </c>
      <c r="AA37" s="290" t="str">
        <f t="shared" si="41"/>
        <v/>
      </c>
      <c r="AB37" s="290" t="str">
        <f>IF(AND('DIV3 60'!K12&lt;'DIV3 60'!J12,'DIV3 60'!J12&lt;&gt;19),1,"")</f>
        <v/>
      </c>
      <c r="AC37" s="290" t="str">
        <f>IF(AND('DIV3 60'!K16&lt;'DIV3 60'!J16,'DIV3 60'!J16&lt;&gt;19),1,"")</f>
        <v/>
      </c>
      <c r="AD37" s="290" t="str">
        <f>IF(AND('DIV3 60'!K19&lt;'DIV3 60'!J19,'DIV3 60'!J19&lt;&gt;19),1,"")</f>
        <v/>
      </c>
      <c r="AE37" s="290" t="str">
        <f>IF(AND('DIV3 60'!K24&lt;'DIV3 60'!J24,'DIV3 60'!J24&lt;&gt;19),1,"")</f>
        <v/>
      </c>
      <c r="AF37" s="290" t="str">
        <f>IF(AND('DIV3 60'!K26&lt;'DIV3 60'!J26,'DIV3 60'!J26&lt;&gt;19),1,"")</f>
        <v/>
      </c>
      <c r="AG37" s="290"/>
      <c r="AH37" s="290"/>
      <c r="AI37" s="290" t="str">
        <f t="shared" si="42"/>
        <v/>
      </c>
      <c r="AJ37" s="290" t="str">
        <f t="shared" si="43"/>
        <v/>
      </c>
      <c r="AK37" s="290" t="str">
        <f>IF(AND('DIV3 60'!J12="",'DIV3 60'!K12=""),"",IF(AND('DIV3 60'!K12=0,'DIV3 60'!J12=19),1,IF(AND('DIV3 60'!J12=0,'DIV3 60'!K12=0),1,"")))</f>
        <v/>
      </c>
      <c r="AL37" s="290" t="str">
        <f>IF(AND('DIV3 60'!J16="",'DIV3 60'!K16=""),"",IF(AND('DIV3 60'!K16=0,'DIV3 60'!J16=19),1,IF(AND('DIV3 60'!J16=0,'DIV3 60'!K16=0),1,"")))</f>
        <v/>
      </c>
      <c r="AM37" s="290" t="str">
        <f>IF(AND('DIV3 60'!J19="",'DIV3 60'!K19=""),"",IF(AND('DIV3 60'!K19=0,'DIV3 60'!J19=19),1,IF(AND('DIV3 60'!J19=0,'DIV3 60'!K19=0),1,"")))</f>
        <v/>
      </c>
      <c r="AN37" s="290" t="str">
        <f>IF(AND('DIV3 60'!J24="",'DIV3 60'!K24=""),"",IF(AND('DIV3 60'!K24=0,'DIV3 60'!J24=19),1,IF(AND('DIV3 60'!J24=0,'DIV3 60'!K24=0),1,"")))</f>
        <v/>
      </c>
      <c r="AO37" s="290" t="str">
        <f>IF(AND('DIV3 60'!J26="",'DIV3 60'!K26=""),"",IF(AND('DIV3 60'!K26=0,'DIV3 60'!J26=19),1,IF(AND('DIV3 60'!J26=0,'DIV3 60'!K26=0),1,"")))</f>
        <v/>
      </c>
      <c r="AP37" s="290"/>
      <c r="AQ37" s="290"/>
      <c r="AR37" s="290" t="str">
        <f t="shared" si="44"/>
        <v/>
      </c>
      <c r="AS37" s="290" t="str">
        <f>IF(AND('DIV3 60'!J12="",'DIV3 60'!K12=""),"",IF('DIV3 60'!K12="",0,IF('DIV3 60'!K12&lt;&gt;"",'DIV3 60'!K12,IF('DIV3 60'!K12=0,0))))</f>
        <v/>
      </c>
      <c r="AT37" s="290" t="str">
        <f>IF(AND('DIV3 60'!J16="",'DIV3 60'!K16=""),"",IF('DIV3 60'!K16="",0,IF('DIV3 60'!K16&lt;&gt;"",'DIV3 60'!K16,IF('DIV3 60'!K16=0,0))))</f>
        <v/>
      </c>
      <c r="AU37" s="290" t="str">
        <f>IF(AND('DIV3 60'!J19="",'DIV3 60'!K19=""),"",IF('DIV3 60'!K19="",0,IF('DIV3 60'!K19&lt;&gt;"",'DIV3 60'!K19,IF('DIV3 60'!K19=0,0))))</f>
        <v/>
      </c>
      <c r="AV37" s="290" t="str">
        <f>IF(AND('DIV3 60'!J24="",'DIV3 60'!K24=""),"",IF('DIV3 60'!K24="",0,IF('DIV3 60'!K24&lt;&gt;"",'DIV3 60'!K24,IF('DIV3 60'!K24=0,0))))</f>
        <v/>
      </c>
      <c r="AW37" s="290" t="str">
        <f>IF(AND('DIV3 60'!J26="",'DIV3 60'!K26=""),"",IF('DIV3 60'!K26="",0,IF('DIV3 60'!K26&lt;&gt;"",'DIV3 60'!K26,IF('DIV3 60'!K26=0,0))))</f>
        <v/>
      </c>
      <c r="AX37" s="290"/>
      <c r="AY37" s="290"/>
      <c r="AZ37" s="290" t="str">
        <f t="shared" si="45"/>
        <v/>
      </c>
      <c r="BA37" s="290" t="str">
        <f>IF(AND('DIV3 60'!K12="",'DIV3 60'!J12=""),"",IF('DIV3 60'!J12="",0,IF('DIV3 60'!J12&lt;&gt;"",'DIV3 60'!J12,IF('DIV3 60'!J12=0,0))))</f>
        <v/>
      </c>
      <c r="BB37" s="290" t="str">
        <f>IF(AND('DIV3 60'!K16="",'DIV3 60'!J16=""),"",IF('DIV3 60'!J16="",0,IF('DIV3 60'!J16&lt;&gt;"",'DIV3 60'!J16,IF('DIV3 60'!J16=0,0))))</f>
        <v/>
      </c>
      <c r="BC37" s="290" t="str">
        <f>IF(AND('DIV3 60'!K19="",'DIV3 60'!J19=""),"",IF('DIV3 60'!J19="",0,IF('DIV3 60'!J19&lt;&gt;"",'DIV3 60'!J19,IF('DIV3 60'!J19=0,0))))</f>
        <v/>
      </c>
      <c r="BD37" s="290" t="str">
        <f>IF(AND('DIV3 60'!K24="",'DIV3 60'!J24=""),"",IF('DIV3 60'!J24="",0,IF('DIV3 60'!J24&lt;&gt;"",'DIV3 60'!J24,IF('DIV3 60'!J24=0,0))))</f>
        <v/>
      </c>
      <c r="BE37" s="290" t="str">
        <f>IF(AND('DIV3 60'!K26="",'DIV3 60'!J26=""),"",IF('DIV3 60'!J26="",0,IF('DIV3 60'!J26&lt;&gt;"",'DIV3 60'!J26,IF('DIV3 60'!J26=0,0))))</f>
        <v/>
      </c>
      <c r="BF37" s="290"/>
      <c r="BG37" s="290"/>
      <c r="BH37" s="292" t="str">
        <f t="shared" si="46"/>
        <v/>
      </c>
    </row>
    <row r="38" spans="1:60" ht="13.5" thickTop="1" x14ac:dyDescent="0.2"/>
    <row r="39" spans="1:60" ht="18" customHeight="1" x14ac:dyDescent="0.2">
      <c r="A39" s="420" t="s">
        <v>30</v>
      </c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  <c r="AI39" s="420"/>
      <c r="AJ39" s="420"/>
      <c r="AK39" s="420"/>
      <c r="AL39" s="420"/>
      <c r="AM39" s="420"/>
      <c r="AN39" s="420"/>
      <c r="AO39" s="420"/>
      <c r="AP39" s="420"/>
      <c r="AQ39" s="420"/>
      <c r="AR39" s="420"/>
      <c r="AS39" s="420"/>
      <c r="AT39" s="420"/>
      <c r="AU39" s="420"/>
      <c r="AV39" s="420"/>
      <c r="AW39" s="420"/>
      <c r="AX39" s="420"/>
      <c r="AY39" s="420"/>
      <c r="AZ39" s="420"/>
      <c r="BA39" s="420"/>
      <c r="BB39" s="420"/>
      <c r="BC39" s="420"/>
      <c r="BD39" s="420"/>
      <c r="BE39" s="420"/>
      <c r="BF39" s="420"/>
      <c r="BG39" s="420"/>
      <c r="BH39" s="420"/>
    </row>
    <row r="40" spans="1:60" ht="13.5" thickBot="1" x14ac:dyDescent="0.25"/>
    <row r="41" spans="1:60" ht="17.25" thickTop="1" thickBot="1" x14ac:dyDescent="0.25">
      <c r="B41" s="226" t="s">
        <v>15</v>
      </c>
      <c r="C41" s="227" t="s">
        <v>3</v>
      </c>
      <c r="D41" s="227" t="s">
        <v>4</v>
      </c>
      <c r="E41" s="227" t="s">
        <v>5</v>
      </c>
      <c r="F41" s="227" t="s">
        <v>6</v>
      </c>
      <c r="G41" s="227" t="s">
        <v>2</v>
      </c>
      <c r="H41" s="227" t="s">
        <v>7</v>
      </c>
      <c r="I41" s="227" t="s">
        <v>4</v>
      </c>
      <c r="J41" s="227">
        <v>1</v>
      </c>
      <c r="K41" s="227">
        <v>2</v>
      </c>
      <c r="L41" s="227">
        <v>3</v>
      </c>
      <c r="M41" s="227">
        <v>4</v>
      </c>
      <c r="N41" s="227">
        <v>5</v>
      </c>
      <c r="O41" s="227">
        <v>6</v>
      </c>
      <c r="P41" s="227">
        <v>7</v>
      </c>
      <c r="Q41" s="227" t="s">
        <v>8</v>
      </c>
      <c r="R41" s="227" t="s">
        <v>5</v>
      </c>
      <c r="S41" s="227">
        <v>1</v>
      </c>
      <c r="T41" s="227">
        <v>2</v>
      </c>
      <c r="U41" s="227">
        <v>3</v>
      </c>
      <c r="V41" s="227">
        <v>4</v>
      </c>
      <c r="W41" s="227">
        <v>5</v>
      </c>
      <c r="X41" s="227">
        <v>6</v>
      </c>
      <c r="Y41" s="227">
        <v>7</v>
      </c>
      <c r="Z41" s="227" t="s">
        <v>9</v>
      </c>
      <c r="AA41" s="227" t="s">
        <v>6</v>
      </c>
      <c r="AB41" s="227">
        <v>1</v>
      </c>
      <c r="AC41" s="227">
        <v>2</v>
      </c>
      <c r="AD41" s="227">
        <v>3</v>
      </c>
      <c r="AE41" s="227">
        <v>4</v>
      </c>
      <c r="AF41" s="227">
        <v>5</v>
      </c>
      <c r="AG41" s="227">
        <v>6</v>
      </c>
      <c r="AH41" s="227">
        <v>7</v>
      </c>
      <c r="AI41" s="227" t="s">
        <v>10</v>
      </c>
      <c r="AJ41" s="227" t="s">
        <v>2</v>
      </c>
      <c r="AK41" s="227">
        <v>1</v>
      </c>
      <c r="AL41" s="227">
        <v>2</v>
      </c>
      <c r="AM41" s="227">
        <v>3</v>
      </c>
      <c r="AN41" s="227">
        <v>4</v>
      </c>
      <c r="AO41" s="227">
        <v>5</v>
      </c>
      <c r="AP41" s="227">
        <v>6</v>
      </c>
      <c r="AQ41" s="227">
        <v>7</v>
      </c>
      <c r="AR41" s="227" t="s">
        <v>11</v>
      </c>
      <c r="AS41" s="227">
        <v>1</v>
      </c>
      <c r="AT41" s="227">
        <v>2</v>
      </c>
      <c r="AU41" s="227">
        <v>3</v>
      </c>
      <c r="AV41" s="227">
        <v>4</v>
      </c>
      <c r="AW41" s="227">
        <v>5</v>
      </c>
      <c r="AX41" s="227">
        <v>6</v>
      </c>
      <c r="AY41" s="227">
        <v>7</v>
      </c>
      <c r="AZ41" s="227" t="s">
        <v>12</v>
      </c>
      <c r="BA41" s="228">
        <v>1</v>
      </c>
      <c r="BB41" s="228">
        <v>2</v>
      </c>
      <c r="BC41" s="228">
        <v>3</v>
      </c>
      <c r="BD41" s="228">
        <v>4</v>
      </c>
      <c r="BE41" s="227">
        <v>5</v>
      </c>
      <c r="BF41" s="229">
        <v>6</v>
      </c>
      <c r="BG41" s="229">
        <v>7</v>
      </c>
      <c r="BH41" s="230" t="s">
        <v>13</v>
      </c>
    </row>
    <row r="42" spans="1:60" ht="15.75" thickTop="1" x14ac:dyDescent="0.2">
      <c r="A42" s="240">
        <v>1</v>
      </c>
      <c r="B42" s="232" t="str">
        <f>'DIV4 60'!$B$3</f>
        <v>1AAS Fresnes B</v>
      </c>
      <c r="C42" s="233" t="str">
        <f>IF(OR(OR(OR(OR(D42&lt;&gt;"",E42&lt;&gt;"",F42&lt;&gt;"",G42&lt;&gt;"")))),SUM(D42:G42),"")</f>
        <v/>
      </c>
      <c r="D42" s="233" t="str">
        <f t="shared" ref="D42:D47" si="47">+H42</f>
        <v/>
      </c>
      <c r="E42" s="233" t="str">
        <f t="shared" ref="E42:E47" si="48">+Q42</f>
        <v/>
      </c>
      <c r="F42" s="233" t="str">
        <f t="shared" ref="F42:F47" si="49">+Z42</f>
        <v/>
      </c>
      <c r="G42" s="233" t="str">
        <f t="shared" ref="G42:G47" si="50">+AI42</f>
        <v/>
      </c>
      <c r="H42" s="233" t="str">
        <f t="shared" ref="H42:H47" si="51">IF(I42&lt;&gt;"",I42*3,"")</f>
        <v/>
      </c>
      <c r="I42" s="181" t="str">
        <f t="shared" ref="I42:I47" si="52">IF(OR(OR(OR(OR(OR(OR(OR(J42&lt;&gt;"",K42&lt;&gt;"",L42&lt;&gt;"",M42&lt;&gt;"",N42&lt;&gt;"",O42&lt;&gt;"",P42&lt;&gt;""))))))),SUM(J42:P42),"")</f>
        <v/>
      </c>
      <c r="J42" s="234" t="str">
        <f>IF(AND('DIV4 60'!J10&gt;'DIV4 60'!K10),1,"")</f>
        <v/>
      </c>
      <c r="K42" s="234" t="str">
        <f>IF(AND('DIV4 60'!J14&gt;'DIV4 60'!K14),1,"")</f>
        <v/>
      </c>
      <c r="L42" s="234" t="str">
        <f>IF(AND('DIV4 60'!J18&gt;'DIV4 60'!K18),1,"")</f>
        <v/>
      </c>
      <c r="M42" s="234" t="str">
        <f>IF(AND('DIV4 60'!J22&gt;'DIV4 60'!K22),1,"")</f>
        <v/>
      </c>
      <c r="N42" s="234" t="str">
        <f>IF(AND('DIV4 60'!J26&gt;'DIV4 60'!K26),1,"")</f>
        <v/>
      </c>
      <c r="O42" s="234"/>
      <c r="P42" s="234"/>
      <c r="Q42" s="234" t="str">
        <f t="shared" ref="Q42:Q47" si="53">IF(R42&lt;&gt;"",R42*2,"")</f>
        <v/>
      </c>
      <c r="R42" s="181" t="str">
        <f t="shared" ref="R42:R47" si="54">IF(OR(OR(OR(OR(OR(OR(OR(S42&lt;&gt;"",T42&lt;&gt;"",U42&lt;&gt;"",V42&lt;&gt;"",W42&lt;&gt;"",X42&lt;&gt;"",Y42&lt;&gt;""))))))),SUM(S42:Y42),"")</f>
        <v/>
      </c>
      <c r="S42" s="234" t="str">
        <f>IF(AND('DIV4 60'!J10&lt;&gt;0,'DIV4 60'!K10&lt;&gt;0,'DIV4 60'!J10='DIV4 60'!K10),1,IF(AND('DIV4 60'!J10&lt;&gt;"",'DIV4 60'!K10&lt;&gt;"",'DIV4 60'!J10=0,'DIV4 60'!K10=0),"",""))</f>
        <v/>
      </c>
      <c r="T42" s="234" t="str">
        <f>IF(AND('DIV4 60'!J14&lt;&gt;0,'DIV4 60'!K14&lt;&gt;0,'DIV4 60'!J14='DIV4 60'!K14),1,IF(AND('DIV4 60'!J14&lt;&gt;"",'DIV4 60'!K14&lt;&gt;"",'DIV4 60'!J14=0,'DIV4 60'!K14=0),"",""))</f>
        <v/>
      </c>
      <c r="U42" s="234" t="str">
        <f>IF(AND('DIV4 60'!J18&lt;&gt;0,'DIV4 60'!K18&lt;&gt;0,'DIV4 60'!J18='DIV4 60'!K18),1,IF(AND('DIV4 60'!J18&lt;&gt;"",'DIV4 60'!K18&lt;&gt;"",'DIV4 60'!J18=0,'DIV4 60'!K18=0),"",""))</f>
        <v/>
      </c>
      <c r="V42" s="234" t="str">
        <f>IF(AND('DIV4 60'!J22&lt;&gt;0,'DIV4 60'!K22&lt;&gt;0,'DIV4 60'!J22='DIV4 60'!K22),1,IF(AND('DIV4 60'!J22&lt;&gt;"",'DIV4 60'!K22&lt;&gt;"",'DIV4 60'!J22=0,'DIV4 60'!K22=0),"",""))</f>
        <v/>
      </c>
      <c r="W42" s="234" t="str">
        <f>IF(AND('DIV4 60'!J26&lt;&gt;0,'DIV4 60'!K26&lt;&gt;0,'DIV4 60'!J26='DIV4 60'!K26),1,IF(AND('DIV4 60'!J26&lt;&gt;"",'DIV4 60'!K26&lt;&gt;"",'DIV4 60'!J26=0,'DIV4 60'!K26=0),"",""))</f>
        <v/>
      </c>
      <c r="X42" s="234"/>
      <c r="Y42" s="234"/>
      <c r="Z42" s="234" t="str">
        <f t="shared" ref="Z42:Z47" si="55">IF(AA42&lt;&gt;"",AA42*1,"")</f>
        <v/>
      </c>
      <c r="AA42" s="181" t="str">
        <f t="shared" ref="AA42:AA47" si="56">IF(OR(OR(OR(OR(OR(OR(OR(AB42&lt;&gt;"",AC42&lt;&gt;"",AD42&lt;&gt;"",AE42&lt;&gt;"",AF42&lt;&gt;"",AG42&lt;&gt;"",AH42&lt;&gt;""))))))),SUM(AB42:AH42),"")</f>
        <v/>
      </c>
      <c r="AB42" s="234" t="str">
        <f>IF(AND('DIV4 60'!J10&lt;'DIV4 60'!K10,'DIV4 60'!K10&lt;&gt;19),1,"")</f>
        <v/>
      </c>
      <c r="AC42" s="234" t="str">
        <f>IF(AND('DIV4 60'!J14&lt;'DIV4 60'!K14,'DIV4 60'!K14&lt;&gt;19),1,"")</f>
        <v/>
      </c>
      <c r="AD42" s="234" t="str">
        <f>IF(AND('DIV4 60'!J18&lt;'DIV4 60'!K18,'DIV4 60'!K18&lt;&gt;19),1,"")</f>
        <v/>
      </c>
      <c r="AE42" s="234" t="str">
        <f>IF(AND('DIV4 60'!J22&lt;'DIV4 60'!K22,'DIV4 60'!K22&lt;&gt;19),1,"")</f>
        <v/>
      </c>
      <c r="AF42" s="234" t="str">
        <f>IF(AND('DIV4 60'!J26&lt;'DIV4 60'!K26,'DIV4 60'!K26&lt;&gt;19),1,"")</f>
        <v/>
      </c>
      <c r="AG42" s="234"/>
      <c r="AH42" s="234"/>
      <c r="AI42" s="234" t="str">
        <f t="shared" ref="AI42:AI47" si="57">IF(AJ42&lt;&gt;"",AJ42*0,"")</f>
        <v/>
      </c>
      <c r="AJ42" s="181" t="str">
        <f t="shared" ref="AJ42:AJ47" si="58">IF(OR(OR(OR(OR(OR(OR(OR(AK42&lt;&gt;"",AL42&lt;&gt;"",AM42&lt;&gt;"",AN42&lt;&gt;"",AO42&lt;&gt;"",AP42&lt;&gt;"",AQ42&lt;&gt;""))))))),SUM(AK42:AQ42),"")</f>
        <v/>
      </c>
      <c r="AK42" s="234" t="str">
        <f>IF(AND('DIV4 60'!J10="",'DIV4 60'!K10=""),"",IF(AND('DIV4 60'!J10=0,'DIV4 60'!K10=19),1,IF(AND('DIV4 60'!J10=0,'DIV4 60'!K10=0),1,"")))</f>
        <v/>
      </c>
      <c r="AL42" s="234" t="str">
        <f>IF(AND('DIV4 60'!J14="",'DIV4 60'!K14=""),"",IF(AND('DIV4 60'!J14=0,'DIV4 60'!K14=19),1,IF(AND('DIV4 60'!J14=0,'DIV4 60'!K14=0),1,"")))</f>
        <v/>
      </c>
      <c r="AM42" s="234" t="str">
        <f>IF(AND('DIV4 60'!J18="",'DIV4 60'!K18=""),"",IF(AND('DIV4 60'!J18=0,'DIV4 60'!K18=19),1,IF(AND('DIV4 60'!J18=0,'DIV4 60'!K18=0),1,"")))</f>
        <v/>
      </c>
      <c r="AN42" s="234" t="str">
        <f>IF(AND('DIV4 60'!J22="",'DIV4 60'!K22=""),"",IF(AND('DIV4 60'!J22=0,'DIV4 60'!K22=19),1,IF(AND('DIV4 60'!J22=0,'DIV4 60'!K22=0),1,"")))</f>
        <v/>
      </c>
      <c r="AO42" s="234" t="str">
        <f>IF(AND('DIV4 60'!J26="",'DIV4 60'!K26=""),"",IF(AND('DIV4 60'!J26=0,'DIV4 60'!K26=19),1,IF(AND('DIV4 60'!J26=0,'DIV4 60'!K26=0),1,"")))</f>
        <v/>
      </c>
      <c r="AP42" s="234"/>
      <c r="AQ42" s="234"/>
      <c r="AR42" s="181" t="str">
        <f t="shared" ref="AR42:AR47" si="59">IF(OR(OR(OR(OR(OR(OR(OR(AS42&lt;&gt;"",AT42&lt;&gt;"",AU42&lt;&gt;"",AV42&lt;&gt;"",AW42&lt;&gt;"",AX42&lt;&gt;"",AY42&lt;&gt;""))))))),SUM(AS42:AY42),"")</f>
        <v/>
      </c>
      <c r="AS42" s="234" t="str">
        <f>IF(AND('DIV4 60'!J10="",'DIV4 60'!K10=""),"",IF('DIV4 60'!J10="",0,IF('DIV4 60'!J10&lt;&gt;"",'DIV4 60'!J10,IF('DIV4 60'!J10=0,0))))</f>
        <v/>
      </c>
      <c r="AT42" s="234" t="str">
        <f>IF(AND('DIV4 60'!J14="",'DIV4 60'!K14=""),"",IF('DIV4 60'!J14="",0,IF('DIV4 60'!J14&lt;&gt;"",'DIV4 60'!J14,IF('DIV4 60'!J14=0,0))))</f>
        <v/>
      </c>
      <c r="AU42" s="234" t="str">
        <f>IF(AND('DIV4 60'!J18="",'DIV4 60'!K18=""),"",IF('DIV4 60'!J18="",0,IF('DIV4 60'!J18&lt;&gt;"",'DIV4 60'!J18,IF('DIV4 60'!J18=0,0))))</f>
        <v/>
      </c>
      <c r="AV42" s="234" t="str">
        <f>IF(AND('DIV4 60'!J22="",'DIV4 60'!K22=""),"",IF('DIV4 60'!J22="",0,IF('DIV4 60'!J22&lt;&gt;"",'DIV4 60'!J22,IF('DIV4 60'!J22=0,0))))</f>
        <v/>
      </c>
      <c r="AW42" s="234" t="str">
        <f>IF(AND('DIV4 60'!J26="",'DIV4 60'!K26=""),"",IF('DIV4 60'!J26="",0,IF('DIV4 60'!J26&lt;&gt;"",'DIV4 60'!J26,IF('DIV4 60'!J26=0,0))))</f>
        <v/>
      </c>
      <c r="AX42" s="234"/>
      <c r="AY42" s="234"/>
      <c r="AZ42" s="181" t="str">
        <f t="shared" ref="AZ42:AZ47" si="60">IF(OR(OR(OR(OR(OR(OR(OR(BA42&lt;&gt;"",BB42&lt;&gt;"",BC42&lt;&gt;"",BD42&lt;&gt;"",BE42&lt;&gt;"",BF42&lt;&gt;"",BG42&lt;&gt;""))))))),SUM(BA42:BG42),"")</f>
        <v/>
      </c>
      <c r="BA42" s="234" t="str">
        <f>IF(AND('DIV4 60'!K10="",'DIV4 60'!J10=""),"",IF('DIV4 60'!K10="",0,IF('DIV4 60'!K10&lt;&gt;"",'DIV4 60'!K10,IF('DIV4 60'!K10=0,0))))</f>
        <v/>
      </c>
      <c r="BB42" s="234" t="str">
        <f>IF(AND('DIV4 60'!K14="",'DIV4 60'!J14=""),"",IF('DIV4 60'!K14="",0,IF('DIV4 60'!K14&lt;&gt;"",'DIV4 60'!K14,IF('DIV4 60'!K14=0,0))))</f>
        <v/>
      </c>
      <c r="BC42" s="234" t="str">
        <f>IF(AND('DIV4 60'!K18="",'DIV4 60'!J18=""),"",IF('DIV4 60'!K18="",0,IF('DIV4 60'!K18&lt;&gt;"",'DIV4 60'!K18,IF('DIV4 60'!K18=0,0))))</f>
        <v/>
      </c>
      <c r="BD42" s="234" t="str">
        <f>IF(AND('DIV4 60'!K22="",'DIV4 60'!J22=""),"",IF('DIV4 60'!K22="",0,IF('DIV4 60'!K22&lt;&gt;"",'DIV4 60'!K22,IF('DIV4 60'!K22=0,0))))</f>
        <v/>
      </c>
      <c r="BE42" s="234" t="str">
        <f>IF(AND('DIV4 60'!K26="",'DIV4 60'!J26=""),"",IF('DIV4 60'!K26="",0,IF('DIV4 60'!K26&lt;&gt;"",'DIV4 60'!K26,IF('DIV4 60'!K26=0,0))))</f>
        <v/>
      </c>
      <c r="BF42" s="6"/>
      <c r="BG42" s="6"/>
      <c r="BH42" s="182" t="str">
        <f t="shared" ref="BH42:BH47" si="61">IF(OR(OR(AR42&lt;&gt;"",AZ42&lt;&gt;"")),AR42-AZ42,"")</f>
        <v/>
      </c>
    </row>
    <row r="43" spans="1:60" ht="15" x14ac:dyDescent="0.2">
      <c r="A43" s="235">
        <v>2</v>
      </c>
      <c r="B43" s="236" t="str">
        <f>'DIV4 60'!$B$4</f>
        <v>2Boule Chevillaise A</v>
      </c>
      <c r="C43" s="237" t="str">
        <f>IF(OR(OR(OR(OR(D43&lt;&gt;"",E43&lt;&gt;"",F43&lt;&gt;"",G43&lt;&gt;"")))),SUM(D43:G43),"")</f>
        <v/>
      </c>
      <c r="D43" s="237" t="str">
        <f t="shared" si="47"/>
        <v/>
      </c>
      <c r="E43" s="237" t="str">
        <f t="shared" si="48"/>
        <v/>
      </c>
      <c r="F43" s="237" t="str">
        <f t="shared" si="49"/>
        <v/>
      </c>
      <c r="G43" s="237" t="str">
        <f t="shared" si="50"/>
        <v/>
      </c>
      <c r="H43" s="237" t="str">
        <f t="shared" si="51"/>
        <v/>
      </c>
      <c r="I43" s="234" t="str">
        <f t="shared" si="52"/>
        <v/>
      </c>
      <c r="J43" s="174" t="str">
        <f>IF(AND('DIV4 60'!K10&gt;'DIV4 60'!J10),1,"")</f>
        <v/>
      </c>
      <c r="K43" s="234" t="str">
        <f>IF(AND('DIV4 60'!J15&gt;'DIV4 60'!K15),1,"")</f>
        <v/>
      </c>
      <c r="L43" s="234" t="str">
        <f>IF(AND('DIV4 60'!J19&gt;'DIV4 60'!K19),1,"")</f>
        <v/>
      </c>
      <c r="M43" s="234" t="str">
        <f>IF(AND('DIV4 60'!J23&gt;'DIV4 60'!K23),1,"")</f>
        <v/>
      </c>
      <c r="N43" s="234" t="str">
        <f>IF(AND('DIV4 60'!J27&gt;'DIV4 60'!K27),1,"")</f>
        <v/>
      </c>
      <c r="O43" s="234"/>
      <c r="P43" s="234"/>
      <c r="Q43" s="174" t="str">
        <f t="shared" si="53"/>
        <v/>
      </c>
      <c r="R43" s="234" t="str">
        <f t="shared" si="54"/>
        <v/>
      </c>
      <c r="S43" s="234" t="str">
        <f>IF(AND('DIV4 60'!J10&lt;&gt;0,'DIV4 60'!K10&lt;&gt;0,'DIV4 60'!J10='DIV4 60'!K10),1,IF(AND('DIV4 60'!J10&lt;&gt;"",'DIV4 60'!K10&lt;&gt;"",'DIV4 60'!J10=0,'DIV4 60'!K10=0),"",""))</f>
        <v/>
      </c>
      <c r="T43" s="234" t="str">
        <f>IF(AND('DIV4 60'!J15&lt;&gt;0,'DIV4 60'!K15&lt;&gt;0,'DIV4 60'!J15='DIV4 60'!K15),1,IF(AND('DIV4 60'!J15&lt;&gt;"",'DIV4 60'!K15&lt;&gt;"",'DIV4 60'!J15=0,'DIV4 60'!K15=0),"",""))</f>
        <v/>
      </c>
      <c r="U43" s="234" t="str">
        <f>IF(AND('DIV4 60'!J19&lt;&gt;0,'DIV4 60'!K19&lt;&gt;0,'DIV4 60'!J19='DIV4 60'!K19),1,IF(AND('DIV4 60'!J19&lt;&gt;"",'DIV4 60'!K19&lt;&gt;"",'DIV4 60'!J19=0,'DIV4 60'!K19=0),"",""))</f>
        <v/>
      </c>
      <c r="V43" s="234" t="str">
        <f>IF(AND('DIV4 60'!J23&lt;&gt;0,'DIV4 60'!K23&lt;&gt;0,'DIV4 60'!J23='DIV4 60'!K23),1,IF(AND('DIV4 60'!J23&lt;&gt;"",'DIV4 60'!K23&lt;&gt;"",'DIV4 60'!J23=0,'DIV4 60'!K23=0),"",""))</f>
        <v/>
      </c>
      <c r="W43" s="234" t="str">
        <f>IF(AND('DIV4 60'!J27&lt;&gt;0,'DIV4 60'!K27&lt;&gt;0,'DIV4 60'!J27='DIV4 60'!K27),1,IF(AND('DIV4 60'!J27&lt;&gt;"",'DIV4 60'!K27&lt;&gt;"",'DIV4 60'!J27=0,'DIV4 60'!K27=0),"",""))</f>
        <v/>
      </c>
      <c r="X43" s="234"/>
      <c r="Y43" s="234"/>
      <c r="Z43" s="174" t="str">
        <f t="shared" si="55"/>
        <v/>
      </c>
      <c r="AA43" s="234" t="str">
        <f t="shared" si="56"/>
        <v/>
      </c>
      <c r="AB43" s="174" t="str">
        <f>IF(AND('DIV4 60'!K10&lt;'DIV4 60'!J10,'DIV4 60'!J10&lt;&gt;19),1,"")</f>
        <v/>
      </c>
      <c r="AC43" s="234" t="str">
        <f>IF(AND('DIV4 60'!J15&lt;'DIV4 60'!K15,'DIV4 60'!K15&lt;&gt;19),1,"")</f>
        <v/>
      </c>
      <c r="AD43" s="234" t="str">
        <f>IF(AND('DIV4 60'!J19&lt;'DIV4 60'!K19,'DIV4 60'!K19&lt;&gt;19),1,"")</f>
        <v/>
      </c>
      <c r="AE43" s="234" t="str">
        <f>IF(AND('DIV4 60'!J23&lt;'DIV4 60'!K23,'DIV4 60'!K23&lt;&gt;19),1,"")</f>
        <v/>
      </c>
      <c r="AF43" s="234" t="str">
        <f>IF(AND('DIV4 60'!J27&lt;'DIV4 60'!K27,'DIV4 60'!K27&lt;&gt;19),1,"")</f>
        <v/>
      </c>
      <c r="AG43" s="234"/>
      <c r="AH43" s="234"/>
      <c r="AI43" s="174" t="str">
        <f t="shared" si="57"/>
        <v/>
      </c>
      <c r="AJ43" s="234" t="str">
        <f t="shared" si="58"/>
        <v/>
      </c>
      <c r="AK43" s="174" t="str">
        <f>IF(AND('DIV4 60'!J10="",'DIV4 60'!K10=""),"",IF(AND('DIV4 60'!K10=0,'DIV4 60'!J10=19),1,IF(AND('DIV4 60'!J10=0,'DIV4 60'!K10=0),1,"")))</f>
        <v/>
      </c>
      <c r="AL43" s="234" t="str">
        <f>IF(AND('DIV4 60'!J15="",'DIV4 60'!K15=""),"",IF(AND('DIV4 60'!J15=0,'DIV4 60'!K15=19),1,IF(AND('DIV4 60'!J15=0,'DIV4 60'!K15=0),1,"")))</f>
        <v/>
      </c>
      <c r="AM43" s="234" t="str">
        <f>IF(AND('DIV4 60'!J19="",'DIV4 60'!K19=""),"",IF(AND('DIV4 60'!J19=0,'DIV4 60'!K19=19),1,IF(AND('DIV4 60'!J19=0,'DIV4 60'!K19=0),1,"")))</f>
        <v/>
      </c>
      <c r="AN43" s="234" t="str">
        <f>IF(AND('DIV4 60'!J23="",'DIV4 60'!K23=""),"",IF(AND('DIV4 60'!J23=0,'DIV4 60'!K23=19),1,IF(AND('DIV4 60'!J23=0,'DIV4 60'!K23=0),1,"")))</f>
        <v/>
      </c>
      <c r="AO43" s="234" t="str">
        <f>IF(AND('DIV4 60'!J27="",'DIV4 60'!K27=""),"",IF(AND('DIV4 60'!J27=0,'DIV4 60'!K27=19),1,IF(AND('DIV4 60'!J27=0,'DIV4 60'!K27=0),1,"")))</f>
        <v/>
      </c>
      <c r="AP43" s="234"/>
      <c r="AQ43" s="234"/>
      <c r="AR43" s="234" t="str">
        <f t="shared" si="59"/>
        <v/>
      </c>
      <c r="AS43" s="174" t="str">
        <f>IF(AND('DIV4 60'!J10="",'DIV4 60'!K10=""),"",IF('DIV4 60'!K10="",0,IF('DIV4 60'!K10&lt;&gt;"",'DIV4 60'!K10,IF('DIV4 60'!K10=0,0))))</f>
        <v/>
      </c>
      <c r="AT43" s="234" t="str">
        <f>IF(AND('DIV4 60'!J15="",'DIV4 60'!K15=""),"",IF('DIV4 60'!J15="",0,IF('DIV4 60'!J15&lt;&gt;"",'DIV4 60'!J15,IF('DIV4 60'!J15=0,0))))</f>
        <v/>
      </c>
      <c r="AU43" s="234" t="str">
        <f>IF(AND('DIV4 60'!J19="",'DIV4 60'!K19=""),"",IF('DIV4 60'!J19="",0,IF('DIV4 60'!J19&lt;&gt;"",'DIV4 60'!J19,IF('DIV4 60'!J19=0,0))))</f>
        <v/>
      </c>
      <c r="AV43" s="234" t="str">
        <f>IF(AND('DIV4 60'!J23="",'DIV4 60'!K23=""),"",IF('DIV4 60'!J23="",0,IF('DIV4 60'!J23&lt;&gt;"",'DIV4 60'!J23,IF('DIV4 60'!J23=0,0))))</f>
        <v/>
      </c>
      <c r="AW43" s="234" t="str">
        <f>IF(AND('DIV4 60'!J27="",'DIV4 60'!K27=""),"",IF('DIV4 60'!J27="",0,IF('DIV4 60'!J27&lt;&gt;"",'DIV4 60'!J27,IF('DIV4 60'!J27=0,0))))</f>
        <v/>
      </c>
      <c r="AX43" s="234"/>
      <c r="AY43" s="234"/>
      <c r="AZ43" s="234" t="str">
        <f t="shared" si="60"/>
        <v/>
      </c>
      <c r="BA43" s="174" t="str">
        <f>IF(AND('DIV4 60'!K10="",'DIV4 60'!J10=""),"",IF('DIV4 60'!J10="",0,IF('DIV4 60'!J10&lt;&gt;"",'DIV4 60'!J10,IF('DIV4 60'!J10=0,0))))</f>
        <v/>
      </c>
      <c r="BB43" s="234" t="str">
        <f>IF(AND('DIV4 60'!K15="",'DIV4 60'!J15=""),"",IF('DIV4 60'!K15="",0,IF('DIV4 60'!K15&lt;&gt;"",'DIV4 60'!K15,IF('DIV4 60'!K15=0,0))))</f>
        <v/>
      </c>
      <c r="BC43" s="234" t="str">
        <f>IF(AND('DIV4 60'!K19="",'DIV4 60'!J19=""),"",IF('DIV4 60'!K19="",0,IF('DIV4 60'!K19&lt;&gt;"",'DIV4 60'!K19,IF('DIV4 60'!K19=0,0))))</f>
        <v/>
      </c>
      <c r="BD43" s="234" t="str">
        <f>IF(AND('DIV4 60'!K23="",'DIV4 60'!J23=""),"",IF('DIV4 60'!K23="",0,IF('DIV4 60'!K23&lt;&gt;"",'DIV4 60'!K23,IF('DIV4 60'!K23=0,0))))</f>
        <v/>
      </c>
      <c r="BE43" s="234" t="str">
        <f>IF(AND('DIV4 60'!K27="",'DIV4 60'!J27=""),"",IF('DIV4 60'!K27="",0,IF('DIV4 60'!K27&lt;&gt;"",'DIV4 60'!K27,IF('DIV4 60'!K27=0,0))))</f>
        <v/>
      </c>
      <c r="BF43" s="174"/>
      <c r="BG43" s="174"/>
      <c r="BH43" s="9" t="str">
        <f t="shared" si="61"/>
        <v/>
      </c>
    </row>
    <row r="44" spans="1:60" ht="15" x14ac:dyDescent="0.2">
      <c r="A44" s="238">
        <v>3</v>
      </c>
      <c r="B44" s="236" t="str">
        <f>'DIV4 60'!$B$5</f>
        <v>3JB Vincennes B</v>
      </c>
      <c r="C44" s="237" t="str">
        <f>IF(OR(OR(OR(OR(D44&lt;&gt;"",E44&lt;&gt;"",F44&lt;&gt;"",G44&lt;&gt;"")))),SUM(D44:G44),"")</f>
        <v/>
      </c>
      <c r="D44" s="237" t="str">
        <f t="shared" si="47"/>
        <v/>
      </c>
      <c r="E44" s="237" t="str">
        <f t="shared" si="48"/>
        <v/>
      </c>
      <c r="F44" s="237" t="str">
        <f t="shared" si="49"/>
        <v/>
      </c>
      <c r="G44" s="237" t="str">
        <f t="shared" si="50"/>
        <v/>
      </c>
      <c r="H44" s="237" t="str">
        <f t="shared" si="51"/>
        <v/>
      </c>
      <c r="I44" s="234" t="str">
        <f t="shared" si="52"/>
        <v/>
      </c>
      <c r="J44" s="234" t="str">
        <f>IF(AND('DIV4 60'!J11&gt;'DIV4 60'!K11),1,"")</f>
        <v/>
      </c>
      <c r="K44" s="184" t="str">
        <f>IF(AND('DIV4 60'!K14&gt;'DIV4 60'!J14),1,"")</f>
        <v/>
      </c>
      <c r="L44" s="234" t="str">
        <f>IF(AND('DIV4 60'!J20&gt;'DIV4 60'!K20),1,"")</f>
        <v/>
      </c>
      <c r="M44" s="234" t="str">
        <f>IF(AND('DIV4 60'!J24&gt;'DIV4 60'!K24),1,"")</f>
        <v/>
      </c>
      <c r="N44" s="184" t="str">
        <f>IF(AND('DIV4 60'!K27&gt;'DIV4 60'!J27),1,"")</f>
        <v/>
      </c>
      <c r="O44" s="234"/>
      <c r="P44" s="234"/>
      <c r="Q44" s="174" t="str">
        <f t="shared" si="53"/>
        <v/>
      </c>
      <c r="R44" s="234" t="str">
        <f t="shared" si="54"/>
        <v/>
      </c>
      <c r="S44" s="174" t="str">
        <f>IF(AND('DIV4 60'!J11&lt;&gt;0,'DIV4 60'!K11&lt;&gt;0,'DIV4 60'!J11='DIV4 60'!K11),1,IF(AND('DIV4 60'!J11&lt;&gt;"",'DIV4 60'!K11&lt;&gt;"",'DIV4 60'!J11=0,'DIV4 60'!K11=0),"",""))</f>
        <v/>
      </c>
      <c r="T44" s="174" t="str">
        <f>IF(AND('DIV4 60'!J14&lt;&gt;0,'DIV4 60'!K14&lt;&gt;0,'DIV4 60'!J14='DIV4 60'!K14),1,IF(AND('DIV4 60'!J14&lt;&gt;"",'DIV4 60'!K14&lt;&gt;"",'DIV4 60'!J14=0,'DIV4 60'!K14=0),"",""))</f>
        <v/>
      </c>
      <c r="U44" s="234" t="str">
        <f>IF(AND('DIV4 60'!J20&lt;&gt;0,'DIV4 60'!K20&lt;&gt;0,'DIV4 60'!J20='DIV4 60'!K20),1,IF(AND('DIV4 60'!J20&lt;&gt;"",'DIV4 60'!K20&lt;&gt;"",'DIV4 60'!J20=0,'DIV4 60'!K20=0),"",""))</f>
        <v/>
      </c>
      <c r="V44" s="234" t="str">
        <f>IF(AND('DIV4 60'!J24&lt;&gt;0,'DIV4 60'!K24&lt;&gt;0,'DIV4 60'!J24='DIV4 60'!K24),1,IF(AND('DIV4 60'!J24&lt;&gt;"",'DIV4 60'!K24&lt;&gt;"",'DIV4 60'!J24=0,'DIV4 60'!K24=0),"",""))</f>
        <v/>
      </c>
      <c r="W44" s="234" t="str">
        <f>IF(AND('DIV4 60'!J27&lt;&gt;0,'DIV4 60'!K27&lt;&gt;0,'DIV4 60'!J27='DIV4 60'!K27),1,IF(AND('DIV4 60'!J27&lt;&gt;"",'DIV4 60'!K27&lt;&gt;"",'DIV4 60'!J27=0,'DIV4 60'!K27=0),"",""))</f>
        <v/>
      </c>
      <c r="X44" s="234"/>
      <c r="Y44" s="234"/>
      <c r="Z44" s="174" t="str">
        <f t="shared" si="55"/>
        <v/>
      </c>
      <c r="AA44" s="234" t="str">
        <f t="shared" si="56"/>
        <v/>
      </c>
      <c r="AB44" s="174" t="str">
        <f>IF(AND('DIV4 60'!J11&lt;'DIV4 60'!K11,'DIV4 60'!K11&lt;&gt;19),1,"")</f>
        <v/>
      </c>
      <c r="AC44" s="174" t="str">
        <f>IF(AND('DIV4 60'!K14&lt;'DIV4 60'!J14,'DIV4 60'!J14&lt;&gt;19),1,"")</f>
        <v/>
      </c>
      <c r="AD44" s="234" t="str">
        <f>IF(AND('DIV4 60'!J20&lt;'DIV4 60'!K20,'DIV4 60'!K20&lt;&gt;19),1,"")</f>
        <v/>
      </c>
      <c r="AE44" s="234" t="str">
        <f>IF(AND('DIV4 60'!J24&lt;'DIV4 60'!K24,'DIV4 60'!K24&lt;&gt;19),1,"")</f>
        <v/>
      </c>
      <c r="AF44" s="174" t="str">
        <f>IF(AND('DIV4 60'!K27&lt;'DIV4 60'!J27,'DIV4 60'!J27&lt;&gt;19),1,"")</f>
        <v/>
      </c>
      <c r="AG44" s="234"/>
      <c r="AH44" s="234"/>
      <c r="AI44" s="174" t="str">
        <f t="shared" si="57"/>
        <v/>
      </c>
      <c r="AJ44" s="234" t="str">
        <f t="shared" si="58"/>
        <v/>
      </c>
      <c r="AK44" s="174" t="str">
        <f>IF(AND('DIV4 60'!J11="",'DIV4 60'!K11=""),"",IF(AND('DIV4 60'!J11=0,'DIV4 60'!K11=19),1,IF(AND('DIV4 60'!J11=0,'DIV4 60'!K11=0),1,"")))</f>
        <v/>
      </c>
      <c r="AL44" s="174" t="str">
        <f>IF(AND('DIV4 60'!J14="",'DIV4 60'!K14=""),"",IF(AND('DIV4 60'!K14=0,'DIV4 60'!J14=19),1,IF(AND('DIV4 60'!J14=0,'DIV4 60'!K14=0),1,"")))</f>
        <v/>
      </c>
      <c r="AM44" s="234" t="str">
        <f>IF(AND('DIV4 60'!J20="",'DIV4 60'!K20=""),"",IF(AND('DIV4 60'!J20=0,'DIV4 60'!K20=19),1,IF(AND('DIV4 60'!J20=0,'DIV4 60'!K20=0),1,"")))</f>
        <v/>
      </c>
      <c r="AN44" s="234" t="str">
        <f>IF(AND('DIV4 60'!J24="",'DIV4 60'!K24=""),"",IF(AND('DIV4 60'!J24=0,'DIV4 60'!K24=19),1,IF(AND('DIV4 60'!J24=0,'DIV4 60'!K24=0),1,"")))</f>
        <v/>
      </c>
      <c r="AO44" s="174" t="str">
        <f>IF(AND('DIV4 60'!J27="",'DIV4 60'!K27=""),"",IF(AND('DIV4 60'!K27=0,'DIV4 60'!J27=19),1,IF(AND('DIV4 60'!J27=0,'DIV4 60'!K27=0),1,"")))</f>
        <v/>
      </c>
      <c r="AP44" s="234"/>
      <c r="AQ44" s="234"/>
      <c r="AR44" s="234" t="str">
        <f t="shared" si="59"/>
        <v/>
      </c>
      <c r="AS44" s="174" t="str">
        <f>IF(AND('DIV4 60'!J11="",'DIV4 60'!K11=""),"",IF('DIV4 60'!J11="",0,IF('DIV4 60'!J11&lt;&gt;"",'DIV4 60'!J11,IF('DIV4 60'!J11=0,0))))</f>
        <v/>
      </c>
      <c r="AT44" s="174" t="str">
        <f>IF(AND('DIV4 60'!J14="",'DIV4 60'!K14=""),"",IF('DIV4 60'!K14="",0,IF('DIV4 60'!K14&lt;&gt;"",'DIV4 60'!K14,IF('DIV4 60'!K14=0,0))))</f>
        <v/>
      </c>
      <c r="AU44" s="234" t="str">
        <f>IF(AND('DIV4 60'!J20="",'DIV4 60'!K20=""),"",IF('DIV4 60'!J20="",0,IF('DIV4 60'!J20&lt;&gt;"",'DIV4 60'!J20,IF('DIV4 60'!J20=0,0))))</f>
        <v/>
      </c>
      <c r="AV44" s="234" t="str">
        <f>IF(AND('DIV4 60'!J24="",'DIV4 60'!K24=""),"",IF('DIV4 60'!J24="",0,IF('DIV4 60'!J24&lt;&gt;"",'DIV4 60'!J24,IF('DIV4 60'!J24=0,0))))</f>
        <v/>
      </c>
      <c r="AW44" s="174" t="str">
        <f>IF(AND('DIV4 60'!J27="",'DIV4 60'!K27=""),"",IF('DIV4 60'!K27="",0,IF('DIV4 60'!K27&lt;&gt;"",'DIV4 60'!K27,IF('DIV4 60'!K27=0,0))))</f>
        <v/>
      </c>
      <c r="AX44" s="234"/>
      <c r="AY44" s="234"/>
      <c r="AZ44" s="234" t="str">
        <f t="shared" si="60"/>
        <v/>
      </c>
      <c r="BA44" s="174" t="str">
        <f>IF(AND('DIV4 60'!K11="",'DIV4 60'!J11=""),"",IF('DIV4 60'!K11="",0,IF('DIV4 60'!K11&lt;&gt;"",'DIV4 60'!K11,IF('DIV4 60'!K11=0,0))))</f>
        <v/>
      </c>
      <c r="BB44" s="7" t="str">
        <f>IF(AND('DIV4 60'!K14="",'DIV4 60'!J14=""),"",IF('DIV4 60'!J14="",0,IF('DIV4 60'!J14&lt;&gt;"",'DIV4 60'!J14,IF('DIV4 60'!J14=0,0))))</f>
        <v/>
      </c>
      <c r="BC44" s="234" t="str">
        <f>IF(AND('DIV4 60'!K20="",'DIV4 60'!J20=""),"",IF('DIV4 60'!K20="",0,IF('DIV4 60'!K20&lt;&gt;"",'DIV4 60'!K20,IF('DIV4 60'!K20=0,0))))</f>
        <v/>
      </c>
      <c r="BD44" s="234" t="str">
        <f>IF(AND('DIV4 60'!K24="",'DIV4 60'!J24=""),"",IF('DIV4 60'!K24="",0,IF('DIV4 60'!K24&lt;&gt;"",'DIV4 60'!K24,IF('DIV4 60'!K24=0,0))))</f>
        <v/>
      </c>
      <c r="BE44" s="174" t="str">
        <f>IF(AND('DIV4 60'!K27="",'DIV4 60'!J27=""),"",IF('DIV4 60'!J27="",0,IF('DIV4 60'!J27&lt;&gt;"",'DIV4 60'!J27,IF('DIV4 60'!J27=0,0))))</f>
        <v/>
      </c>
      <c r="BF44" s="174"/>
      <c r="BG44" s="174"/>
      <c r="BH44" s="9" t="str">
        <f t="shared" si="61"/>
        <v/>
      </c>
    </row>
    <row r="45" spans="1:60" ht="15" x14ac:dyDescent="0.2">
      <c r="A45" s="300">
        <v>4</v>
      </c>
      <c r="B45" s="301" t="str">
        <f>'DIV4 60'!$B$6</f>
        <v>4Thiais Pétanq'club B</v>
      </c>
      <c r="C45" s="242" t="str">
        <f>IF(OR(OR(OR(OR(D45&lt;&gt;"",E45&lt;&gt;"",F45&lt;&gt;"",G45&lt;&gt;"")))),SUM(D45:G45),"")</f>
        <v/>
      </c>
      <c r="D45" s="242" t="str">
        <f t="shared" si="47"/>
        <v/>
      </c>
      <c r="E45" s="242" t="str">
        <f t="shared" si="48"/>
        <v/>
      </c>
      <c r="F45" s="242" t="str">
        <f t="shared" si="49"/>
        <v/>
      </c>
      <c r="G45" s="242" t="str">
        <f t="shared" si="50"/>
        <v/>
      </c>
      <c r="H45" s="242" t="str">
        <f t="shared" si="51"/>
        <v/>
      </c>
      <c r="I45" s="8" t="str">
        <f t="shared" si="52"/>
        <v/>
      </c>
      <c r="J45" s="201" t="str">
        <f>IF(AND('DIV4 60'!K11&gt;'DIV4 60'!J11),1,"")</f>
        <v/>
      </c>
      <c r="K45" s="201" t="str">
        <f>IF(AND('DIV4 60'!J16&gt;'DIV4 60'!K16),1,"")</f>
        <v/>
      </c>
      <c r="L45" s="201" t="str">
        <f>IF(AND('DIV4 60'!K18&gt;'DIV4 60'!J18),1,"")</f>
        <v/>
      </c>
      <c r="M45" s="201" t="str">
        <f>IF(AND('DIV4 60'!K23&gt;'DIV4 60'!J23),1,"")</f>
        <v/>
      </c>
      <c r="N45" s="201" t="str">
        <f>IF(AND('DIV4 60'!J28&gt;'DIV4 60'!K28),1,"")</f>
        <v/>
      </c>
      <c r="O45" s="8"/>
      <c r="P45" s="8"/>
      <c r="Q45" s="201" t="str">
        <f t="shared" si="53"/>
        <v/>
      </c>
      <c r="R45" s="8" t="str">
        <f t="shared" si="54"/>
        <v/>
      </c>
      <c r="S45" s="174" t="str">
        <f>IF(AND('DIV4 60'!J11&lt;&gt;0,'DIV4 60'!K11&lt;&gt;0,'DIV4 60'!J11='DIV4 60'!K11),1,IF(AND('DIV4 60'!J11&lt;&gt;"",'DIV4 60'!K11&lt;&gt;"",'DIV4 60'!J11=0,'DIV4 60'!K11=0),"",""))</f>
        <v/>
      </c>
      <c r="T45" s="174" t="str">
        <f>IF(AND('DIV4 60'!J16&lt;&gt;0,'DIV4 60'!K16&lt;&gt;0,'DIV4 60'!J16='DIV4 60'!K16),1,IF(AND('DIV4 60'!J16&lt;&gt;"",'DIV4 60'!K16&lt;&gt;"",'DIV4 60'!J16=0,'DIV4 60'!K16=0),"",""))</f>
        <v/>
      </c>
      <c r="U45" s="234" t="str">
        <f>IF(AND('DIV4 60'!J18&lt;&gt;0,'DIV4 60'!K18&lt;&gt;0,'DIV4 60'!J18='DIV4 60'!K18),1,IF(AND('DIV4 60'!J18&lt;&gt;"",'DIV4 60'!K18&lt;&gt;"",'DIV4 60'!J18=0,'DIV4 60'!K18=0),"",""))</f>
        <v/>
      </c>
      <c r="V45" s="234" t="str">
        <f>IF(AND('DIV4 60'!J23&lt;&gt;0,'DIV4 60'!K23&lt;&gt;0,'DIV4 60'!J23='DIV4 60'!K23),1,IF(AND('DIV4 60'!J23&lt;&gt;"",'DIV4 60'!K23&lt;&gt;"",'DIV4 60'!J23=0,'DIV4 60'!K23=0),"",""))</f>
        <v/>
      </c>
      <c r="W45" s="234" t="str">
        <f>IF(AND('DIV4 60'!J28&lt;&gt;0,'DIV4 60'!K28&lt;&gt;0,'DIV4 60'!J28='DIV4 60'!K28),1,IF(AND('DIV4 60'!J28&lt;&gt;"",'DIV4 60'!K28&lt;&gt;"",'DIV4 60'!J28=0,'DIV4 60'!K28=0),"",""))</f>
        <v/>
      </c>
      <c r="X45" s="234"/>
      <c r="Y45" s="234"/>
      <c r="Z45" s="201" t="str">
        <f t="shared" si="55"/>
        <v/>
      </c>
      <c r="AA45" s="8" t="str">
        <f t="shared" si="56"/>
        <v/>
      </c>
      <c r="AB45" s="201" t="str">
        <f>IF(AND('DIV4 60'!K11&lt;'DIV4 60'!J11,'DIV4 60'!J11&lt;&gt;19),1,"")</f>
        <v/>
      </c>
      <c r="AC45" s="8" t="str">
        <f>IF(AND('DIV4 60'!J16&lt;'DIV4 60'!K16,'DIV4 60'!K16&lt;&gt;19),1,"")</f>
        <v/>
      </c>
      <c r="AD45" s="201" t="str">
        <f>IF(AND('DIV4 60'!K18&lt;'DIV4 60'!J18,'DIV4 60'!J18&lt;&gt;19),1,"")</f>
        <v/>
      </c>
      <c r="AE45" s="201" t="str">
        <f>IF(AND('DIV4 60'!K23&lt;'DIV4 60'!J23,'DIV4 60'!J23&lt;&gt;19),1,"")</f>
        <v/>
      </c>
      <c r="AF45" s="8" t="str">
        <f>IF(AND('DIV4 60'!J28&lt;'DIV4 60'!K28,'DIV4 60'!K28&lt;&gt;19),1,"")</f>
        <v/>
      </c>
      <c r="AG45" s="8"/>
      <c r="AH45" s="8"/>
      <c r="AI45" s="201" t="str">
        <f t="shared" si="57"/>
        <v/>
      </c>
      <c r="AJ45" s="8" t="str">
        <f t="shared" si="58"/>
        <v/>
      </c>
      <c r="AK45" s="201" t="str">
        <f>IF(AND('DIV4 60'!J11="",'DIV4 60'!K11=""),"",IF(AND('DIV4 60'!K11=0,'DIV4 60'!J11=19),1,IF(AND('DIV4 60'!J11=0,'DIV4 60'!K11=0),1,"")))</f>
        <v/>
      </c>
      <c r="AL45" s="8" t="str">
        <f>IF(AND('DIV4 60'!J16="",'DIV4 60'!K16=""),"",IF(AND('DIV4 60'!J16=0,'DIV4 60'!K16=19),1,IF(AND('DIV4 60'!J16=0,'DIV4 60'!K16=0),1,"")))</f>
        <v/>
      </c>
      <c r="AM45" s="201" t="str">
        <f>IF(AND('DIV4 60'!J18="",'DIV4 60'!K18=""),"",IF(AND('DIV4 60'!K18=0,'DIV4 60'!J18=19),1,IF(AND('DIV4 60'!J18=0,'DIV4 60'!K18=0),1,"")))</f>
        <v/>
      </c>
      <c r="AN45" s="201" t="str">
        <f>IF(AND('DIV4 60'!J23="",'DIV4 60'!K23=""),"",IF(AND('DIV4 60'!K23=0,'DIV4 60'!J23=19),1,IF(AND('DIV4 60'!J23=0,'DIV4 60'!K23=0),1,"")))</f>
        <v/>
      </c>
      <c r="AO45" s="8" t="str">
        <f>IF(AND('DIV4 60'!J28="",'DIV4 60'!K28=""),"",IF(AND('DIV4 60'!J28=0,'DIV4 60'!K28=19),1,IF(AND('DIV4 60'!J28=0,'DIV4 60'!K28=0),1,"")))</f>
        <v/>
      </c>
      <c r="AP45" s="8"/>
      <c r="AQ45" s="8"/>
      <c r="AR45" s="8" t="str">
        <f t="shared" si="59"/>
        <v/>
      </c>
      <c r="AS45" s="201" t="str">
        <f>IF(AND('DIV4 60'!J11="",'DIV4 60'!K11=""),"",IF('DIV4 60'!K11="",0,IF('DIV4 60'!K11&lt;&gt;"",'DIV4 60'!K11,IF('DIV4 60'!K11=0,0))))</f>
        <v/>
      </c>
      <c r="AT45" s="8" t="str">
        <f>IF(AND('DIV4 60'!J16="",'DIV4 60'!K16=""),"",IF('DIV4 60'!J16="",0,IF('DIV4 60'!J16&lt;&gt;"",'DIV4 60'!J16,IF('DIV4 60'!J16=0,0))))</f>
        <v/>
      </c>
      <c r="AU45" s="201" t="str">
        <f>IF(AND('DIV4 60'!J18="",'DIV4 60'!K18=""),"",IF('DIV4 60'!K18="",0,IF('DIV4 60'!K18&lt;&gt;"",'DIV4 60'!K18,IF('DIV4 60'!K18=0,0))))</f>
        <v/>
      </c>
      <c r="AV45" s="201" t="str">
        <f>IF(AND('DIV4 60'!J23="",'DIV4 60'!K23=""),"",IF('DIV4 60'!K23="",0,IF('DIV4 60'!K23&lt;&gt;"",'DIV4 60'!K23,IF('DIV4 60'!K23=0,0))))</f>
        <v/>
      </c>
      <c r="AW45" s="8" t="str">
        <f>IF(AND('DIV4 60'!J28="",'DIV4 60'!K28=""),"",IF('DIV4 60'!J28="",0,IF('DIV4 60'!J28&lt;&gt;"",'DIV4 60'!J28,IF('DIV4 60'!J28=0,0))))</f>
        <v/>
      </c>
      <c r="AX45" s="8"/>
      <c r="AY45" s="8"/>
      <c r="AZ45" s="8" t="str">
        <f t="shared" si="60"/>
        <v/>
      </c>
      <c r="BA45" s="201" t="str">
        <f>IF(AND('DIV4 60'!K11="",'DIV4 60'!J11=""),"",IF('DIV4 60'!J11="",0,IF('DIV4 60'!J11&lt;&gt;"",'DIV4 60'!J11,IF('DIV4 60'!J11=0,0))))</f>
        <v/>
      </c>
      <c r="BB45" s="8" t="str">
        <f>IF(AND('DIV4 60'!K16="",'DIV4 60'!J16=""),"",IF('DIV4 60'!K16="",0,IF('DIV4 60'!K16&lt;&gt;"",'DIV4 60'!K16,IF('DIV4 60'!K16=0,0))))</f>
        <v/>
      </c>
      <c r="BC45" s="201" t="str">
        <f>IF(AND('DIV4 60'!K18="",'DIV4 60'!J18=""),"",IF('DIV4 60'!J18="",0,IF('DIV4 60'!J18&lt;&gt;"",'DIV4 60'!J18,IF('DIV4 60'!J18=0,0))))</f>
        <v/>
      </c>
      <c r="BD45" s="201" t="str">
        <f>IF(AND('DIV4 60'!K23="",'DIV4 60'!J23=""),"",IF('DIV4 60'!J23="",0,IF('DIV4 60'!J23&lt;&gt;"",'DIV4 60'!J23,IF('DIV4 60'!J23=0,0))))</f>
        <v/>
      </c>
      <c r="BE45" s="8" t="str">
        <f>IF(AND('DIV4 60'!K28="",'DIV4 60'!J28=""),"",IF('DIV4 60'!K28="",0,IF('DIV4 60'!K28&lt;&gt;"",'DIV4 60'!K28,IF('DIV4 60'!K28=0,0))))</f>
        <v/>
      </c>
      <c r="BF45" s="201"/>
      <c r="BG45" s="201"/>
      <c r="BH45" s="202" t="str">
        <f t="shared" si="61"/>
        <v/>
      </c>
    </row>
    <row r="46" spans="1:60" ht="15" x14ac:dyDescent="0.2">
      <c r="A46" s="352">
        <v>5</v>
      </c>
      <c r="B46" s="353" t="str">
        <f>'DIV4 60'!$B$7</f>
        <v>5Pet Rungissoise A</v>
      </c>
      <c r="C46" s="354" t="str">
        <f>IF(OR(OR(OR(OR(D46&lt;&gt;"",E46&lt;&gt;"",F46&lt;&gt;"",G46&lt;&gt;"")))),SUM(D46:G46),"")</f>
        <v/>
      </c>
      <c r="D46" s="354" t="str">
        <f t="shared" si="47"/>
        <v/>
      </c>
      <c r="E46" s="354" t="str">
        <f t="shared" si="48"/>
        <v/>
      </c>
      <c r="F46" s="354" t="str">
        <f t="shared" si="49"/>
        <v/>
      </c>
      <c r="G46" s="354" t="str">
        <f t="shared" si="50"/>
        <v/>
      </c>
      <c r="H46" s="354" t="str">
        <f t="shared" si="51"/>
        <v/>
      </c>
      <c r="I46" s="355" t="str">
        <f t="shared" si="52"/>
        <v/>
      </c>
      <c r="J46" s="355" t="str">
        <f>IF(AND('DIV4 60'!J12&gt;'DIV4 60'!K12),1,"")</f>
        <v/>
      </c>
      <c r="K46" s="355" t="str">
        <f>IF(AND('DIV4 60'!K15&gt;'DIV4 60'!J15),1,"")</f>
        <v/>
      </c>
      <c r="L46" s="355" t="str">
        <f>IF(AND('DIV4 60'!K20&gt;'DIV4 60'!J20),1,"")</f>
        <v/>
      </c>
      <c r="M46" s="355" t="str">
        <f>IF(AND('DIV4 60'!K22&gt;'DIV4 60'!J22),1,"")</f>
        <v/>
      </c>
      <c r="N46" s="355" t="str">
        <f>IF(AND('DIV4 60'!K28&gt;'DIV4 60'!J28),1,"")</f>
        <v/>
      </c>
      <c r="O46" s="355"/>
      <c r="P46" s="355"/>
      <c r="Q46" s="355" t="str">
        <f t="shared" si="53"/>
        <v/>
      </c>
      <c r="R46" s="355" t="str">
        <f t="shared" si="54"/>
        <v/>
      </c>
      <c r="S46" s="355" t="str">
        <f>IF(AND('DIV4 60'!J12&lt;&gt;0,'DIV4 60'!K12&lt;&gt;0,'DIV4 60'!J12='DIV4 60'!K12),1,IF(AND('DIV4 60'!J12&lt;&gt;"",'DIV4 60'!K12&lt;&gt;"",'DIV4 60'!J12=0,'DIV4 60'!K12=0),"",""))</f>
        <v/>
      </c>
      <c r="T46" s="355" t="str">
        <f>IF(AND('DIV4 60'!J15&lt;&gt;0,'DIV4 60'!K15&lt;&gt;0,'DIV4 60'!J15='DIV4 60'!K15),1,IF(AND('DIV4 60'!J15&lt;&gt;"",'DIV4 60'!K15&lt;&gt;"",'DIV4 60'!J15=0,'DIV4 60'!K15=0),"",""))</f>
        <v/>
      </c>
      <c r="U46" s="355" t="str">
        <f>IF(AND('DIV4 60'!J20&lt;&gt;0,'DIV4 60'!K20&lt;&gt;0,'DIV4 60'!J20='DIV4 60'!K20),1,IF(AND('DIV4 60'!J20&lt;&gt;"",'DIV4 60'!K20&lt;&gt;"",'DIV4 60'!J20=0,'DIV4 60'!K20=0),"",""))</f>
        <v/>
      </c>
      <c r="V46" s="355" t="str">
        <f>IF(AND('DIV4 60'!J22&lt;&gt;0,'DIV4 60'!K22&lt;&gt;0,'DIV4 60'!J22='DIV4 60'!K22),1,IF(AND('DIV4 60'!J22&lt;&gt;"",'DIV4 60'!K22&lt;&gt;"",'DIV4 60'!J22=0,'DIV4 60'!K22=0),"",""))</f>
        <v/>
      </c>
      <c r="W46" s="355" t="str">
        <f>IF(AND('DIV4 60'!J28&lt;&gt;0,'DIV4 60'!K28&lt;&gt;0,'DIV4 60'!J28='DIV4 60'!K28),1,IF(AND('DIV4 60'!J28&lt;&gt;"",'DIV4 60'!K28&lt;&gt;"",'DIV4 60'!J28=0,'DIV4 60'!K28=0),"",""))</f>
        <v/>
      </c>
      <c r="X46" s="355"/>
      <c r="Y46" s="355"/>
      <c r="Z46" s="355" t="str">
        <f t="shared" si="55"/>
        <v/>
      </c>
      <c r="AA46" s="355" t="str">
        <f t="shared" si="56"/>
        <v/>
      </c>
      <c r="AB46" s="355" t="str">
        <f>IF(AND('DIV4 60'!J12&lt;'DIV4 60'!K12,'DIV4 60'!K12&lt;&gt;19),1,"")</f>
        <v/>
      </c>
      <c r="AC46" s="355" t="str">
        <f>IF(AND('DIV4 60'!K15&lt;'DIV4 60'!J15,'DIV4 60'!J15&lt;&gt;19),1,"")</f>
        <v/>
      </c>
      <c r="AD46" s="355" t="str">
        <f>IF(AND('DIV4 60'!K20&lt;'DIV4 60'!J20,'DIV4 60'!J20&lt;&gt;19),1,"")</f>
        <v/>
      </c>
      <c r="AE46" s="355" t="str">
        <f>IF(AND('DIV4 60'!K22&lt;'DIV4 60'!J22,'DIV4 60'!J22&lt;&gt;19),1,"")</f>
        <v/>
      </c>
      <c r="AF46" s="355" t="str">
        <f>IF(AND('DIV4 60'!K28&lt;'DIV4 60'!J28,'DIV4 60'!J28&lt;&gt;19),1,"")</f>
        <v/>
      </c>
      <c r="AG46" s="355"/>
      <c r="AH46" s="355"/>
      <c r="AI46" s="355" t="str">
        <f t="shared" si="57"/>
        <v/>
      </c>
      <c r="AJ46" s="355" t="str">
        <f t="shared" si="58"/>
        <v/>
      </c>
      <c r="AK46" s="355" t="str">
        <f>IF(AND('DIV4 60'!J12="",'DIV4 60'!K12=""),"",IF(AND('DIV4 60'!J12=0,'DIV4 60'!K12=19),1,IF(AND('DIV4 60'!J12=0,'DIV4 60'!K12=0),1,"")))</f>
        <v/>
      </c>
      <c r="AL46" s="355" t="str">
        <f>IF(AND('DIV4 60'!J15="",'DIV4 60'!K15=""),"",IF(AND('DIV4 60'!K15=0,'DIV4 60'!J15=19),1,IF(AND('DIV4 60'!J15=0,'DIV4 60'!K15=0),1,"")))</f>
        <v/>
      </c>
      <c r="AM46" s="355" t="str">
        <f>IF(AND('DIV4 60'!J20="",'DIV4 60'!K20=""),"",IF(AND('DIV4 60'!K20=0,'DIV4 60'!J20=19),1,IF(AND('DIV4 60'!J20=0,'DIV4 60'!K20=0),1,"")))</f>
        <v/>
      </c>
      <c r="AN46" s="355" t="str">
        <f>IF(AND('DIV4 60'!J22="",'DIV4 60'!K22=""),"",IF(AND('DIV4 60'!K22=0,'DIV4 60'!J22=19),1,IF(AND('DIV4 60'!J22=0,'DIV4 60'!K22=0),1,"")))</f>
        <v/>
      </c>
      <c r="AO46" s="355" t="str">
        <f>IF(AND('DIV4 60'!J28="",'DIV4 60'!K28=""),"",IF(AND('DIV4 60'!K28=0,'DIV4 60'!J28=19),1,IF(AND('DIV4 60'!J28=0,'DIV4 60'!K28=0),1,"")))</f>
        <v/>
      </c>
      <c r="AP46" s="355"/>
      <c r="AQ46" s="355"/>
      <c r="AR46" s="355" t="str">
        <f t="shared" si="59"/>
        <v/>
      </c>
      <c r="AS46" s="355" t="str">
        <f>IF(AND('DIV4 60'!J12="",'DIV4 60'!K12=""),"",IF('DIV4 60'!J12="",0,IF('DIV4 60'!J12&lt;&gt;"",'DIV4 60'!J12,IF('DIV4 60'!J12=0,0))))</f>
        <v/>
      </c>
      <c r="AT46" s="355" t="str">
        <f>IF(AND('DIV4 60'!J15="",'DIV4 60'!K15=""),"",IF('DIV4 60'!K15="",0,IF('DIV4 60'!K15&lt;&gt;"",'DIV4 60'!K15,IF('DIV4 60'!K15=0,0))))</f>
        <v/>
      </c>
      <c r="AU46" s="355" t="str">
        <f>IF(AND('DIV4 60'!J20="",'DIV4 60'!K20=""),"",IF('DIV4 60'!K20="",0,IF('DIV4 60'!K20&lt;&gt;"",'DIV4 60'!K20,IF('DIV4 60'!K20=0,0))))</f>
        <v/>
      </c>
      <c r="AV46" s="355" t="str">
        <f>IF(AND('DIV4 60'!J22="",'DIV4 60'!K22=""),"",IF('DIV4 60'!K22="",0,IF('DIV4 60'!K22&lt;&gt;"",'DIV4 60'!K22,IF('DIV4 60'!K22=0,0))))</f>
        <v/>
      </c>
      <c r="AW46" s="355" t="str">
        <f>IF(AND('DIV4 60'!J28="",'DIV4 60'!K28=""),"",IF('DIV4 60'!K28="",0,IF('DIV4 60'!K28&lt;&gt;"",'DIV4 60'!K28,IF('DIV4 60'!K28=0,0))))</f>
        <v/>
      </c>
      <c r="AX46" s="355"/>
      <c r="AY46" s="355"/>
      <c r="AZ46" s="355" t="str">
        <f t="shared" si="60"/>
        <v/>
      </c>
      <c r="BA46" s="355" t="str">
        <f>IF(AND('DIV4 60'!K12="",'DIV4 60'!J12=""),"",IF('DIV4 60'!K12="",0,IF('DIV4 60'!K12&lt;&gt;"",'DIV4 60'!K12,IF('DIV4 60'!K12=0,0))))</f>
        <v/>
      </c>
      <c r="BB46" s="355" t="str">
        <f>IF(AND('DIV4 60'!K15="",'DIV4 60'!J15=""),"",IF('DIV4 60'!J15="",0,IF('DIV4 60'!J15&lt;&gt;"",'DIV4 60'!J15,IF('[1]DIV 60'!J15=0,0))))</f>
        <v/>
      </c>
      <c r="BC46" s="355" t="str">
        <f>IF(AND('DIV4 60'!K20="",'DIV4 60'!J20=""),"",IF('DIV4 60'!J20="",0,IF('DIV4 60'!J20&lt;&gt;"",'DIV4 60'!J20,IF('DIV4 60'!J20=0,0))))</f>
        <v/>
      </c>
      <c r="BD46" s="355" t="str">
        <f>IF(AND('DIV4 60'!K22="",'DIV4 60'!J22=""),"",IF('DIV4 60'!J22="",0,IF('DIV4 60'!J22&lt;&gt;"",'DIV4 60'!J22,IF('DIV4 60'!J22=0,0))))</f>
        <v/>
      </c>
      <c r="BE46" s="355" t="str">
        <f>IF(AND('DIV4 60'!K28="",'DIV4 60'!J28=""),"",IF('DIV4 60'!J28="",0,IF('DIV4 60'!J28&lt;&gt;"",'DIV4 60'!J28,IF('DIV4 60'!J28=0,0))))</f>
        <v/>
      </c>
      <c r="BF46" s="355"/>
      <c r="BG46" s="355"/>
      <c r="BH46" s="288" t="str">
        <f t="shared" si="61"/>
        <v/>
      </c>
    </row>
    <row r="47" spans="1:60" ht="15.75" thickBot="1" x14ac:dyDescent="0.25">
      <c r="A47" s="296">
        <v>6</v>
      </c>
      <c r="B47" s="356" t="str">
        <f>'DIV4 60'!$B$8</f>
        <v>6Exempt</v>
      </c>
      <c r="C47" s="357">
        <f>IF(OR(OR(OR(OR(D47&lt;&gt;"",E47&lt;&gt;"",F47&lt;&gt;"",G47&lt;&gt;"")))),SUM(D47:G47),-1)</f>
        <v>-1</v>
      </c>
      <c r="D47" s="357" t="str">
        <f t="shared" si="47"/>
        <v/>
      </c>
      <c r="E47" s="357" t="str">
        <f t="shared" si="48"/>
        <v/>
      </c>
      <c r="F47" s="357" t="str">
        <f t="shared" si="49"/>
        <v/>
      </c>
      <c r="G47" s="357" t="str">
        <f t="shared" si="50"/>
        <v/>
      </c>
      <c r="H47" s="357" t="str">
        <f t="shared" si="51"/>
        <v/>
      </c>
      <c r="I47" s="358" t="str">
        <f t="shared" si="52"/>
        <v/>
      </c>
      <c r="J47" s="358" t="str">
        <f>IF(AND('DIV4 60'!K12&gt;'DIV4 60'!J12),1,"")</f>
        <v/>
      </c>
      <c r="K47" s="358" t="str">
        <f>IF(AND('DIV4 60'!K16&gt;'DIV4 60'!J16),1,"")</f>
        <v/>
      </c>
      <c r="L47" s="358" t="str">
        <f>IF(AND('DIV4 60'!K19&gt;'DIV4 60'!J19),1,"")</f>
        <v/>
      </c>
      <c r="M47" s="358" t="str">
        <f>IF(AND('DIV4 60'!K24&gt;'DIV4 60'!J24),1,"")</f>
        <v/>
      </c>
      <c r="N47" s="358" t="str">
        <f>IF(AND('DIV4 60'!K26&gt;'DIV4 60'!J26),1,"")</f>
        <v/>
      </c>
      <c r="O47" s="358"/>
      <c r="P47" s="358"/>
      <c r="Q47" s="358" t="str">
        <f t="shared" si="53"/>
        <v/>
      </c>
      <c r="R47" s="358" t="str">
        <f t="shared" si="54"/>
        <v/>
      </c>
      <c r="S47" s="358" t="str">
        <f>IF(AND('DIV4 60'!J12&lt;&gt;0,'DIV4 60'!K12&lt;&gt;0,'DIV4 60'!J12='DIV4 60'!K12),1,IF(AND('DIV4 60'!J12&lt;&gt;"",'DIV4 60'!K12&lt;&gt;"",'DIV4 60'!J12=0,'DIV4 60'!K12=0),"",""))</f>
        <v/>
      </c>
      <c r="T47" s="358" t="str">
        <f>IF(AND('DIV4 60'!J16&lt;&gt;0,'DIV4 60'!K16&lt;&gt;0,'DIV4 60'!J16='DIV4 60'!K16),1,IF(AND('DIV4 60'!J16&lt;&gt;"",'DIV4 60'!K16&lt;&gt;"",'DIV4 60'!J16=0,'DIV4 60'!K16=0),"",""))</f>
        <v/>
      </c>
      <c r="U47" s="358" t="str">
        <f>IF(AND('DIV4 60'!J19&lt;&gt;0,'DIV4 60'!K19&lt;&gt;0,'DIV4 60'!J19='DIV4 60'!K19),1,IF(AND('DIV4 60'!J19&lt;&gt;"",'DIV4 60'!K19&lt;&gt;"",'DIV4 60'!J19=0,'DIV4 60'!K19=0),"",""))</f>
        <v/>
      </c>
      <c r="V47" s="358" t="str">
        <f>IF(AND('DIV4 60'!J24&lt;&gt;0,'DIV4 60'!K24&lt;&gt;0,'DIV4 60'!J24='DIV4 60'!K24),1,IF(AND('DIV4 60'!J24&lt;&gt;"",'DIV4 60'!K24&lt;&gt;"",'DIV4 60'!J24=0,'DIV4 60'!K24=0),"",""))</f>
        <v/>
      </c>
      <c r="W47" s="358" t="str">
        <f>IF(AND('DIV4 60'!J26&lt;&gt;0,'DIV4 60'!K26&lt;&gt;0,'DIV4 60'!J26='DIV4 60'!K26),1,IF(AND('DIV4 60'!J26&lt;&gt;"",'DIV4 60'!K26&lt;&gt;"",'DIV4 60'!J26=0,'DIV4 60'!K26=0),"",""))</f>
        <v/>
      </c>
      <c r="X47" s="358"/>
      <c r="Y47" s="358"/>
      <c r="Z47" s="358" t="str">
        <f t="shared" si="55"/>
        <v/>
      </c>
      <c r="AA47" s="358" t="str">
        <f t="shared" si="56"/>
        <v/>
      </c>
      <c r="AB47" s="358" t="str">
        <f>IF(AND('DIV4 60'!K12&lt;'DIV4 60'!J12,'DIV4 60'!J12&lt;&gt;19),1,"")</f>
        <v/>
      </c>
      <c r="AC47" s="358" t="str">
        <f>IF(AND('DIV4 60'!K16&lt;'DIV4 60'!J16,'DIV4 60'!J16&lt;&gt;19),1,"")</f>
        <v/>
      </c>
      <c r="AD47" s="358" t="str">
        <f>IF(AND('DIV4 60'!K19&lt;'DIV4 60'!J19,'DIV4 60'!J19&lt;&gt;19),1,"")</f>
        <v/>
      </c>
      <c r="AE47" s="358" t="str">
        <f>IF(AND('DIV4 60'!K24&lt;'DIV4 60'!J24,'DIV4 60'!J24&lt;&gt;19),1,"")</f>
        <v/>
      </c>
      <c r="AF47" s="358" t="str">
        <f>IF(AND('DIV4 60'!K26&lt;'DIV4 60'!J26,'DIV4 60'!J26&lt;&gt;19),1,"")</f>
        <v/>
      </c>
      <c r="AG47" s="358"/>
      <c r="AH47" s="358"/>
      <c r="AI47" s="358" t="str">
        <f t="shared" si="57"/>
        <v/>
      </c>
      <c r="AJ47" s="358" t="str">
        <f t="shared" si="58"/>
        <v/>
      </c>
      <c r="AK47" s="358" t="str">
        <f>IF(AND('DIV4 60'!J12="",'DIV4 60'!K12=""),"",IF(AND('DIV4 60'!K12=0,'DIV4 60'!J12=19),1,IF(AND('DIV4 60'!J12=0,'DIV4 60'!K12=0),1,"")))</f>
        <v/>
      </c>
      <c r="AL47" s="358" t="str">
        <f>IF(AND('DIV4 60'!J16="",'DIV4 60'!K16=""),"",IF(AND('DIV4 60'!K16=0,'DIV4 60'!J16=19),1,IF(AND('DIV4 60'!J16=0,'DIV4 60'!K16=0),1,"")))</f>
        <v/>
      </c>
      <c r="AM47" s="358" t="str">
        <f>IF(AND('DIV4 60'!J19="",'DIV4 60'!K19=""),"",IF(AND('DIV4 60'!K19=0,'DIV4 60'!J19=19),1,IF(AND('DIV4 60'!J19=0,'DIV4 60'!K19=0),1,"")))</f>
        <v/>
      </c>
      <c r="AN47" s="358" t="str">
        <f>IF(AND('DIV4 60'!J24="",'DIV4 60'!K24=""),"",IF(AND('DIV4 60'!K24=0,'DIV4 60'!J24=19),1,IF(AND('DIV4 60'!J24=0,'DIV4 60'!K24=0),1,"")))</f>
        <v/>
      </c>
      <c r="AO47" s="358" t="str">
        <f>IF(AND('DIV4 60'!J26="",'DIV4 60'!K26=""),"",IF(AND('DIV4 60'!K26=0,'DIV4 60'!J26=19),1,IF(AND('DIV4 60'!J26=0,'DIV4 60'!K26=0),1,"")))</f>
        <v/>
      </c>
      <c r="AP47" s="358"/>
      <c r="AQ47" s="358"/>
      <c r="AR47" s="358" t="str">
        <f t="shared" si="59"/>
        <v/>
      </c>
      <c r="AS47" s="358" t="str">
        <f>IF(AND('DIV4 60'!J12="",'DIV4 60'!K12=""),"",IF('DIV4 60'!K12="",0,IF('DIV4 60'!K12&lt;&gt;"",'DIV4 60'!K12,IF('DIV4 60'!K12=0,0))))</f>
        <v/>
      </c>
      <c r="AT47" s="358" t="str">
        <f>IF(AND('DIV4 60'!J16="",'DIV4 60'!K16=""),"",IF('DIV4 60'!K16="",0,IF('DIV4 60'!K16&lt;&gt;"",'DIV4 60'!K16,IF('DIV4 60'!K16=0,0))))</f>
        <v/>
      </c>
      <c r="AU47" s="358" t="str">
        <f>IF(AND('DIV4 60'!J19="",'DIV4 60'!K19=""),"",IF('DIV4 60'!K19="",0,IF('DIV4 60'!K19&lt;&gt;"",'DIV4 60'!K19,IF('DIV4 60'!K19=0,0))))</f>
        <v/>
      </c>
      <c r="AV47" s="358" t="str">
        <f>IF(AND('DIV4 60'!J24="",'DIV4 60'!K24=""),"",IF('DIV4 60'!K24="",0,IF('DIV4 60'!K24&lt;&gt;"",'DIV4 60'!K24,IF('DIV4 60'!K24=0,0))))</f>
        <v/>
      </c>
      <c r="AW47" s="358" t="str">
        <f>IF(AND('DIV4 60'!J26="",'DIV4 60'!K26=""),"",IF('DIV4 60'!K26="",0,IF('DIV4 60'!K26&lt;&gt;"",'DIV4 60'!K26,IF('DIV4 60'!K26=0,0))))</f>
        <v/>
      </c>
      <c r="AX47" s="358"/>
      <c r="AY47" s="358"/>
      <c r="AZ47" s="358" t="str">
        <f t="shared" si="60"/>
        <v/>
      </c>
      <c r="BA47" s="358" t="str">
        <f>IF(AND('DIV4 60'!K12="",'DIV4 60'!J12=""),"",IF('DIV4 60'!J12="",0,IF('DIV4 60'!J12&lt;&gt;"",'DIV4 60'!J12,IF('DIV4 60'!J12=0,0))))</f>
        <v/>
      </c>
      <c r="BB47" s="358" t="str">
        <f>IF(AND('DIV4 60'!K16="",'DIV4 60'!J16=""),"",IF('DIV4 60'!J16="",0,IF('DIV4 60'!J16&lt;&gt;"",'DIV4 60'!J16,IF('[1]DIV 60'!J16=0,0))))</f>
        <v/>
      </c>
      <c r="BC47" s="358" t="str">
        <f>IF(AND('DIV4 60'!K19="",'DIV4 60'!J19=""),"",IF('DIV4 60'!J19="",0,IF('DIV4 60'!J19&lt;&gt;"",'DIV4 60'!J19,IF('DIV4 60'!J19=0,0))))</f>
        <v/>
      </c>
      <c r="BD47" s="358" t="str">
        <f>IF(AND('DIV4 60'!K24="",'DIV4 60'!J24=""),"",IF('DIV4 60'!J24="",0,IF('DIV4 60'!J24&lt;&gt;"",'DIV4 60'!J24,IF('DIV4 60'!J24=0,0))))</f>
        <v/>
      </c>
      <c r="BE47" s="358" t="str">
        <f>IF(AND('DIV4 60'!K26="",'DIV4 60'!J26=""),"",IF('DIV4 60'!J26="",0,IF('DIV4 60'!J26&lt;&gt;"",'DIV4 60'!J26,IF('DIV4 60'!J26=0,0))))</f>
        <v/>
      </c>
      <c r="BF47" s="358"/>
      <c r="BG47" s="358"/>
      <c r="BH47" s="292" t="str">
        <f t="shared" si="61"/>
        <v/>
      </c>
    </row>
    <row r="48" spans="1:60" ht="15.75" thickTop="1" x14ac:dyDescent="0.2">
      <c r="A48" s="276"/>
      <c r="B48" s="277"/>
      <c r="C48" s="278"/>
      <c r="D48" s="278"/>
      <c r="E48" s="278"/>
      <c r="F48" s="278"/>
      <c r="G48" s="278"/>
      <c r="H48" s="278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79"/>
      <c r="AN48" s="279"/>
      <c r="AO48" s="279"/>
      <c r="AP48" s="279"/>
      <c r="AQ48" s="279"/>
      <c r="AR48" s="279"/>
      <c r="AS48" s="279"/>
      <c r="AT48" s="279"/>
      <c r="AU48" s="279"/>
      <c r="AV48" s="279"/>
      <c r="AW48" s="279"/>
      <c r="AX48" s="279"/>
      <c r="AY48" s="279"/>
      <c r="AZ48" s="279"/>
      <c r="BA48" s="279"/>
      <c r="BB48" s="279"/>
      <c r="BC48" s="279"/>
      <c r="BD48" s="279"/>
      <c r="BE48" s="279"/>
      <c r="BF48" s="279"/>
      <c r="BG48" s="279"/>
      <c r="BH48" s="279"/>
    </row>
    <row r="49" spans="1:60" ht="22.5" x14ac:dyDescent="0.2">
      <c r="A49" s="420" t="s">
        <v>434</v>
      </c>
      <c r="B49" s="420"/>
      <c r="C49" s="420"/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  <c r="AE49" s="420"/>
      <c r="AF49" s="420"/>
      <c r="AG49" s="420"/>
      <c r="AH49" s="420"/>
      <c r="AI49" s="420"/>
      <c r="AJ49" s="420"/>
      <c r="AK49" s="420"/>
      <c r="AL49" s="420"/>
      <c r="AM49" s="420"/>
      <c r="AN49" s="420"/>
      <c r="AO49" s="420"/>
      <c r="AP49" s="420"/>
      <c r="AQ49" s="420"/>
      <c r="AR49" s="420"/>
      <c r="AS49" s="420"/>
      <c r="AT49" s="420"/>
      <c r="AU49" s="420"/>
      <c r="AV49" s="420"/>
      <c r="AW49" s="420"/>
      <c r="AX49" s="420"/>
      <c r="AY49" s="420"/>
      <c r="AZ49" s="420"/>
      <c r="BA49" s="420"/>
      <c r="BB49" s="420"/>
      <c r="BC49" s="420"/>
      <c r="BD49" s="420"/>
      <c r="BE49" s="420"/>
      <c r="BF49" s="420"/>
      <c r="BG49" s="420"/>
      <c r="BH49" s="420"/>
    </row>
    <row r="50" spans="1:60" ht="13.5" thickBot="1" x14ac:dyDescent="0.25"/>
    <row r="51" spans="1:60" ht="17.25" thickTop="1" thickBot="1" x14ac:dyDescent="0.25">
      <c r="B51" s="226" t="s">
        <v>15</v>
      </c>
      <c r="C51" s="227" t="s">
        <v>3</v>
      </c>
      <c r="D51" s="227" t="s">
        <v>4</v>
      </c>
      <c r="E51" s="227" t="s">
        <v>5</v>
      </c>
      <c r="F51" s="227" t="s">
        <v>6</v>
      </c>
      <c r="G51" s="227" t="s">
        <v>2</v>
      </c>
      <c r="H51" s="227" t="s">
        <v>7</v>
      </c>
      <c r="I51" s="227" t="s">
        <v>4</v>
      </c>
      <c r="J51" s="227">
        <v>1</v>
      </c>
      <c r="K51" s="227">
        <v>2</v>
      </c>
      <c r="L51" s="227">
        <v>3</v>
      </c>
      <c r="M51" s="227">
        <v>4</v>
      </c>
      <c r="N51" s="227">
        <v>5</v>
      </c>
      <c r="O51" s="227">
        <v>6</v>
      </c>
      <c r="P51" s="227">
        <v>7</v>
      </c>
      <c r="Q51" s="227" t="s">
        <v>8</v>
      </c>
      <c r="R51" s="227" t="s">
        <v>5</v>
      </c>
      <c r="S51" s="227">
        <v>1</v>
      </c>
      <c r="T51" s="227">
        <v>2</v>
      </c>
      <c r="U51" s="227">
        <v>3</v>
      </c>
      <c r="V51" s="227">
        <v>4</v>
      </c>
      <c r="W51" s="227">
        <v>5</v>
      </c>
      <c r="X51" s="227">
        <v>6</v>
      </c>
      <c r="Y51" s="227">
        <v>7</v>
      </c>
      <c r="Z51" s="227" t="s">
        <v>9</v>
      </c>
      <c r="AA51" s="227" t="s">
        <v>6</v>
      </c>
      <c r="AB51" s="227">
        <v>1</v>
      </c>
      <c r="AC51" s="227">
        <v>2</v>
      </c>
      <c r="AD51" s="227">
        <v>3</v>
      </c>
      <c r="AE51" s="227">
        <v>4</v>
      </c>
      <c r="AF51" s="227">
        <v>5</v>
      </c>
      <c r="AG51" s="227">
        <v>6</v>
      </c>
      <c r="AH51" s="227">
        <v>7</v>
      </c>
      <c r="AI51" s="227" t="s">
        <v>10</v>
      </c>
      <c r="AJ51" s="227" t="s">
        <v>2</v>
      </c>
      <c r="AK51" s="227">
        <v>1</v>
      </c>
      <c r="AL51" s="227">
        <v>2</v>
      </c>
      <c r="AM51" s="227">
        <v>3</v>
      </c>
      <c r="AN51" s="227">
        <v>4</v>
      </c>
      <c r="AO51" s="227">
        <v>5</v>
      </c>
      <c r="AP51" s="227">
        <v>6</v>
      </c>
      <c r="AQ51" s="227">
        <v>7</v>
      </c>
      <c r="AR51" s="227" t="s">
        <v>11</v>
      </c>
      <c r="AS51" s="227">
        <v>1</v>
      </c>
      <c r="AT51" s="227">
        <v>2</v>
      </c>
      <c r="AU51" s="227">
        <v>3</v>
      </c>
      <c r="AV51" s="227">
        <v>4</v>
      </c>
      <c r="AW51" s="227">
        <v>5</v>
      </c>
      <c r="AX51" s="227">
        <v>6</v>
      </c>
      <c r="AY51" s="227">
        <v>7</v>
      </c>
      <c r="AZ51" s="227" t="s">
        <v>12</v>
      </c>
      <c r="BA51" s="228">
        <v>1</v>
      </c>
      <c r="BB51" s="228">
        <v>2</v>
      </c>
      <c r="BC51" s="228">
        <v>3</v>
      </c>
      <c r="BD51" s="228">
        <v>4</v>
      </c>
      <c r="BE51" s="227">
        <v>5</v>
      </c>
      <c r="BF51" s="229">
        <v>6</v>
      </c>
      <c r="BG51" s="229">
        <v>7</v>
      </c>
      <c r="BH51" s="230" t="s">
        <v>13</v>
      </c>
    </row>
    <row r="52" spans="1:60" ht="15.75" thickTop="1" x14ac:dyDescent="0.2">
      <c r="A52" s="240">
        <v>1</v>
      </c>
      <c r="B52" s="232" t="str">
        <f>'DIV5 60'!$B$3</f>
        <v>1Boule Chevillaise B</v>
      </c>
      <c r="C52" s="233" t="str">
        <f>IF(OR(OR(OR(OR(D52&lt;&gt;"",E52&lt;&gt;"",F52&lt;&gt;"",G52&lt;&gt;"")))),SUM(D52:G52),"")</f>
        <v/>
      </c>
      <c r="D52" s="233" t="str">
        <f t="shared" ref="D52:D57" si="62">+H52</f>
        <v/>
      </c>
      <c r="E52" s="233" t="str">
        <f t="shared" ref="E52:E57" si="63">+Q52</f>
        <v/>
      </c>
      <c r="F52" s="233" t="str">
        <f t="shared" ref="F52:F57" si="64">+Z52</f>
        <v/>
      </c>
      <c r="G52" s="233" t="str">
        <f t="shared" ref="G52:G57" si="65">+AI52</f>
        <v/>
      </c>
      <c r="H52" s="233" t="str">
        <f t="shared" ref="H52:H57" si="66">IF(I52&lt;&gt;"",I52*3,"")</f>
        <v/>
      </c>
      <c r="I52" s="181" t="str">
        <f t="shared" ref="I52:I57" si="67">IF(OR(OR(OR(OR(OR(OR(OR(J52&lt;&gt;"",K52&lt;&gt;"",L52&lt;&gt;"",M52&lt;&gt;"",N52&lt;&gt;"",O52&lt;&gt;"",P52&lt;&gt;""))))))),SUM(J52:P52),"")</f>
        <v/>
      </c>
      <c r="J52" s="234" t="str">
        <f>IF(AND('DIV5 60'!J10&gt;'DIV5 60'!K10),1,"")</f>
        <v/>
      </c>
      <c r="K52" s="234" t="str">
        <f>IF(AND('DIV5 60'!J14&gt;'DIV5 60'!K14),1,"")</f>
        <v/>
      </c>
      <c r="L52" s="234" t="str">
        <f>IF(AND('DIV5 60'!J18&gt;'DIV5 60'!K18),1,"")</f>
        <v/>
      </c>
      <c r="M52" s="234" t="str">
        <f>IF(AND('DIV5 60'!J22&gt;'DIV5 60'!K22),1,"")</f>
        <v/>
      </c>
      <c r="N52" s="234" t="str">
        <f>IF(AND('DIV5 60'!J26&gt;'DIV5 60'!K26),1,"")</f>
        <v/>
      </c>
      <c r="O52" s="234"/>
      <c r="P52" s="234"/>
      <c r="Q52" s="234" t="str">
        <f t="shared" ref="Q52:Q57" si="68">IF(R52&lt;&gt;"",R52*2,"")</f>
        <v/>
      </c>
      <c r="R52" s="181" t="str">
        <f t="shared" ref="R52:R57" si="69">IF(OR(OR(OR(OR(OR(OR(OR(S52&lt;&gt;"",T52&lt;&gt;"",U52&lt;&gt;"",V52&lt;&gt;"",W52&lt;&gt;"",X52&lt;&gt;"",Y52&lt;&gt;""))))))),SUM(S52:Y52),"")</f>
        <v/>
      </c>
      <c r="S52" s="234" t="str">
        <f>IF(AND('DIV5 60'!J10&lt;&gt;0,'DIV5 60'!K10&lt;&gt;0,'DIV5 60'!J10='DIV5 60'!K10),1,IF(AND('DIV5 60'!J10&lt;&gt;"",'DIV5 60'!K10&lt;&gt;"",'DIV5 60'!J10=0,'DIV5 60'!K10=0),"",""))</f>
        <v/>
      </c>
      <c r="T52" s="234" t="str">
        <f>IF(AND('DIV5 60'!J14&lt;&gt;0,'DIV5 60'!K14&lt;&gt;0,'DIV5 60'!J14='DIV5 60'!K14),1,IF(AND('DIV5 60'!J14&lt;&gt;"",'DIV5 60'!K14&lt;&gt;"",'DIV5 60'!J14=0,'DIV5 60'!K14=0),"",""))</f>
        <v/>
      </c>
      <c r="U52" s="234" t="str">
        <f>IF(AND('DIV5 60'!J18&lt;&gt;0,'DIV5 60'!K18&lt;&gt;0,'DIV5 60'!J18='DIV5 60'!K18),1,IF(AND('DIV5 60'!J18&lt;&gt;"",'DIV5 60'!K18&lt;&gt;"",'DIV5 60'!J18=0,'DIV5 60'!K18=0),"",""))</f>
        <v/>
      </c>
      <c r="V52" s="234" t="str">
        <f>IF(AND('DIV5 60'!J22&lt;&gt;0,'DIV5 60'!K22&lt;&gt;0,'DIV5 60'!J22='DIV5 60'!K22),1,IF(AND('DIV5 60'!J22&lt;&gt;"",'DIV5 60'!K22&lt;&gt;"",'DIV5 60'!J22=0,'DIV5 60'!K22=0),"",""))</f>
        <v/>
      </c>
      <c r="W52" s="234" t="str">
        <f>IF(AND('DIV5 60'!J26&lt;&gt;0,'DIV5 60'!K26&lt;&gt;0,'DIV5 60'!J26='DIV5 60'!K26),1,IF(AND('DIV5 60'!J26&lt;&gt;"",'DIV5 60'!K26&lt;&gt;"",'DIV5 60'!J26=0,'DIV5 60'!K26=0),"",""))</f>
        <v/>
      </c>
      <c r="X52" s="234"/>
      <c r="Y52" s="234"/>
      <c r="Z52" s="234" t="str">
        <f t="shared" ref="Z52:Z57" si="70">IF(AA52&lt;&gt;"",AA52*1,"")</f>
        <v/>
      </c>
      <c r="AA52" s="181" t="str">
        <f t="shared" ref="AA52:AA57" si="71">IF(OR(OR(OR(OR(OR(OR(OR(AB52&lt;&gt;"",AC52&lt;&gt;"",AD52&lt;&gt;"",AE52&lt;&gt;"",AF52&lt;&gt;"",AG52&lt;&gt;"",AH52&lt;&gt;""))))))),SUM(AB52:AH52),"")</f>
        <v/>
      </c>
      <c r="AB52" s="234" t="str">
        <f>IF(AND('DIV5 60'!J10&lt;'DIV5 60'!K10,'DIV5 60'!K10&lt;&gt;19),1,"")</f>
        <v/>
      </c>
      <c r="AC52" s="234" t="str">
        <f>IF(AND('DIV5 60'!J14&lt;'DIV5 60'!K14,'DIV5 60'!K14&lt;&gt;19),1,"")</f>
        <v/>
      </c>
      <c r="AD52" s="234" t="str">
        <f>IF(AND('DIV5 60'!J18&lt;'DIV5 60'!K18,'DIV5 60'!K18&lt;&gt;19),1,"")</f>
        <v/>
      </c>
      <c r="AE52" s="234" t="str">
        <f>IF(AND('DIV5 60'!J22&lt;'DIV5 60'!K22,'DIV5 60'!K22&lt;&gt;19),1,"")</f>
        <v/>
      </c>
      <c r="AF52" s="234" t="str">
        <f>IF(AND('DIV5 60'!J26&lt;'DIV5 60'!K26,'DIV5 60'!K26&lt;&gt;19),1,"")</f>
        <v/>
      </c>
      <c r="AG52" s="234"/>
      <c r="AH52" s="234"/>
      <c r="AI52" s="234" t="str">
        <f t="shared" ref="AI52:AI57" si="72">IF(AJ52&lt;&gt;"",AJ52*0,"")</f>
        <v/>
      </c>
      <c r="AJ52" s="181" t="str">
        <f t="shared" ref="AJ52:AJ57" si="73">IF(OR(OR(OR(OR(OR(OR(OR(AK52&lt;&gt;"",AL52&lt;&gt;"",AM52&lt;&gt;"",AN52&lt;&gt;"",AO52&lt;&gt;"",AP52&lt;&gt;"",AQ52&lt;&gt;""))))))),SUM(AK52:AQ52),"")</f>
        <v/>
      </c>
      <c r="AK52" s="234" t="str">
        <f>IF(AND('DIV5 60'!J10="",'DIV5 60'!K10=""),"",IF(AND('DIV5 60'!J10=0,'DIV5 60'!K10=19),1,IF(AND('DIV5 60'!J10=0,'DIV5 60'!K10=0),1,"")))</f>
        <v/>
      </c>
      <c r="AL52" s="234" t="str">
        <f>IF(AND('DIV5 60'!J14="",'DIV5 60'!K14=""),"",IF(AND('DIV5 60'!J14=0,'DIV5 60'!K14=19),1,IF(AND('DIV5 60'!J14=0,'DIV5 60'!K14=0),1,"")))</f>
        <v/>
      </c>
      <c r="AM52" s="234" t="str">
        <f>IF(AND('DIV5 60'!J18="",'DIV5 60'!K18=""),"",IF(AND('DIV5 60'!J18=0,'DIV5 60'!K18=19),1,IF(AND('DIV5 60'!J18=0,'DIV5 60'!K18=0),1,"")))</f>
        <v/>
      </c>
      <c r="AN52" s="234" t="str">
        <f>IF(AND('DIV5 60'!J22="",'DIV5 60'!K22=""),"",IF(AND('DIV5 60'!J22=0,'DIV5 60'!K22=19),1,IF(AND('DIV5 60'!J22=0,'DIV5 60'!K22=0),1,"")))</f>
        <v/>
      </c>
      <c r="AO52" s="234" t="str">
        <f>IF(AND('DIV5 60'!J26="",'DIV5 60'!K26=""),"",IF(AND('DIV5 60'!J26=0,'DIV5 60'!K26=19),1,IF(AND('DIV5 60'!J26=0,'DIV5 60'!K26=0),1,"")))</f>
        <v/>
      </c>
      <c r="AP52" s="234"/>
      <c r="AQ52" s="234"/>
      <c r="AR52" s="181" t="str">
        <f t="shared" ref="AR52:AR57" si="74">IF(OR(OR(OR(OR(OR(OR(OR(AS52&lt;&gt;"",AT52&lt;&gt;"",AU52&lt;&gt;"",AV52&lt;&gt;"",AW52&lt;&gt;"",AX52&lt;&gt;"",AY52&lt;&gt;""))))))),SUM(AS52:AY52),"")</f>
        <v/>
      </c>
      <c r="AS52" s="234" t="str">
        <f>IF(AND('DIV5 60'!J10="",'DIV5 60'!K10=""),"",IF('DIV5 60'!J10="",0,IF('DIV5 60'!J10&lt;&gt;"",'DIV5 60'!J10,IF('DIV5 60'!J10=0,0))))</f>
        <v/>
      </c>
      <c r="AT52" s="234" t="str">
        <f>IF(AND('DIV5 60'!J14="",'DIV5 60'!K14=""),"",IF('DIV5 60'!J14="",0,IF('DIV5 60'!J14&lt;&gt;"",'DIV5 60'!J14,IF('DIV5 60'!J14=0,0))))</f>
        <v/>
      </c>
      <c r="AU52" s="234" t="str">
        <f>IF(AND('DIV5 60'!J18="",'DIV5 60'!K18=""),"",IF('DIV5 60'!J18="",0,IF('DIV5 60'!J18&lt;&gt;"",'DIV5 60'!J18,IF('DIV5 60'!J18=0,0))))</f>
        <v/>
      </c>
      <c r="AV52" s="234" t="str">
        <f>IF(AND('DIV5 60'!J22="",'DIV5 60'!K22=""),"",IF('DIV5 60'!J22="",0,IF('DIV5 60'!J22&lt;&gt;"",'DIV5 60'!J22,IF('DIV5 60'!J22=0,0))))</f>
        <v/>
      </c>
      <c r="AW52" s="234" t="str">
        <f>IF(AND('DIV5 60'!J26="",'DIV5 60'!K26=""),"",IF('DIV5 60'!J26="",0,IF('DIV5 60'!J26&lt;&gt;"",'DIV5 60'!J26,IF('DIV5 60'!J26=0,0))))</f>
        <v/>
      </c>
      <c r="AX52" s="234"/>
      <c r="AY52" s="234"/>
      <c r="AZ52" s="181" t="str">
        <f t="shared" ref="AZ52:AZ57" si="75">IF(OR(OR(OR(OR(OR(OR(OR(BA52&lt;&gt;"",BB52&lt;&gt;"",BC52&lt;&gt;"",BD52&lt;&gt;"",BE52&lt;&gt;"",BF52&lt;&gt;"",BG52&lt;&gt;""))))))),SUM(BA52:BG52),"")</f>
        <v/>
      </c>
      <c r="BA52" s="234" t="str">
        <f>IF(AND('DIV5 60'!K10="",'DIV5 60'!J10=""),"",IF('DIV5 60'!K10="",0,IF('DIV5 60'!K10&lt;&gt;"",'DIV5 60'!K10,IF('DIV5 60'!K10=0,0))))</f>
        <v/>
      </c>
      <c r="BB52" s="234" t="str">
        <f>IF(AND('DIV5 60'!K14="",'DIV5 60'!J14=""),"",IF('DIV5 60'!K14="",0,IF('DIV5 60'!K14&lt;&gt;"",'DIV5 60'!K14,IF('DIV5 60'!K14=0,0))))</f>
        <v/>
      </c>
      <c r="BC52" s="234" t="str">
        <f>IF(AND('DIV5 60'!K18="",'DIV5 60'!J18=""),"",IF('DIV5 60'!K18="",0,IF('DIV5 60'!K18&lt;&gt;"",'DIV5 60'!K18,IF('DIV5 60'!K18=0,0))))</f>
        <v/>
      </c>
      <c r="BD52" s="234" t="str">
        <f>IF(AND('DIV5 60'!K22="",'DIV5 60'!J22=""),"",IF('DIV5 60'!K22="",0,IF('DIV5 60'!K22&lt;&gt;"",'DIV5 60'!K22,IF('DIV5 60'!K322=0,0))))</f>
        <v/>
      </c>
      <c r="BE52" s="234" t="str">
        <f>IF(AND('DIV5 60'!K26="",'DIV5 60'!J26=""),"",IF('DIV5 60'!K26="",0,IF('DIV5 60'!K26&lt;&gt;"",'DIV5 60'!K26,IF('DIV5 60'!K26=0,0))))</f>
        <v/>
      </c>
      <c r="BF52" s="6"/>
      <c r="BG52" s="6"/>
      <c r="BH52" s="182" t="str">
        <f t="shared" ref="BH52:BH57" si="76">IF(OR(OR(AR52&lt;&gt;"",AZ52&lt;&gt;"")),AR52-AZ52,"")</f>
        <v/>
      </c>
    </row>
    <row r="53" spans="1:60" ht="15" x14ac:dyDescent="0.2">
      <c r="A53" s="235">
        <v>2</v>
      </c>
      <c r="B53" s="236" t="str">
        <f>'DIV5 60'!$B$4</f>
        <v>2Mont Mesly B</v>
      </c>
      <c r="C53" s="237" t="str">
        <f>IF(OR(OR(OR(OR(D53&lt;&gt;"",E53&lt;&gt;"",F53&lt;&gt;"",G53&lt;&gt;"")))),SUM(D53:G53),"")</f>
        <v/>
      </c>
      <c r="D53" s="237" t="str">
        <f t="shared" si="62"/>
        <v/>
      </c>
      <c r="E53" s="237" t="str">
        <f t="shared" si="63"/>
        <v/>
      </c>
      <c r="F53" s="237" t="str">
        <f t="shared" si="64"/>
        <v/>
      </c>
      <c r="G53" s="237" t="str">
        <f t="shared" si="65"/>
        <v/>
      </c>
      <c r="H53" s="237" t="str">
        <f t="shared" si="66"/>
        <v/>
      </c>
      <c r="I53" s="234" t="str">
        <f t="shared" si="67"/>
        <v/>
      </c>
      <c r="J53" s="174" t="str">
        <f>IF(AND('DIV5 60'!K10&gt;'DIV5 60'!J10),1,"")</f>
        <v/>
      </c>
      <c r="K53" s="234" t="str">
        <f>IF(AND('DIV5 60'!J15&gt;'DIV5 60'!K15),1,"")</f>
        <v/>
      </c>
      <c r="L53" s="234" t="str">
        <f>IF(AND('DIV5 60'!J19&gt;'DIV5 60'!K19),1,"")</f>
        <v/>
      </c>
      <c r="M53" s="234" t="str">
        <f>IF(AND('DIV5 60'!J23&gt;'DIV5 60'!K23),1,"")</f>
        <v/>
      </c>
      <c r="N53" s="234" t="str">
        <f>IF(AND('DIV5 60'!J27&gt;'DIV5 60'!K27),1,"")</f>
        <v/>
      </c>
      <c r="O53" s="234"/>
      <c r="P53" s="234"/>
      <c r="Q53" s="174" t="str">
        <f t="shared" si="68"/>
        <v/>
      </c>
      <c r="R53" s="234" t="str">
        <f t="shared" si="69"/>
        <v/>
      </c>
      <c r="S53" s="234" t="str">
        <f>IF(AND('DIV5 60'!J10&lt;&gt;0,'DIV5 60'!K10&lt;&gt;0,'DIV5 60'!J10='DIV5 60'!K10),1,IF(AND('DIV5 60'!J10&lt;&gt;"",'DIV5 60'!K10&lt;&gt;"",'DIV5 60'!J10=0,'DIV5 60'!K10=0),"",""))</f>
        <v/>
      </c>
      <c r="T53" s="234" t="str">
        <f>IF(AND('DIV5 60'!J15&lt;&gt;0,'DIV5 60'!K15&lt;&gt;0,'DIV5 60'!J15='DIV5 60'!K15),1,IF(AND('DIV5 60'!J15&lt;&gt;"",'DIV5 60'!K15&lt;&gt;"",'DIV5 60'!J15=0,'DIV5 60'!K15=0),"",""))</f>
        <v/>
      </c>
      <c r="U53" s="234" t="str">
        <f>IF(AND('DIV5 60'!J19&lt;&gt;0,'DIV5 60'!K19&lt;&gt;0,'DIV5 60'!J19='DIV5 60'!K19),1,IF(AND('DIV5 60'!J19&lt;&gt;"",'DIV5 60'!K19&lt;&gt;"",'DIV5 60'!J19=0,'DIV5 60'!K19=0),"",""))</f>
        <v/>
      </c>
      <c r="V53" s="234" t="str">
        <f>IF(AND('DIV5 60'!J23&lt;&gt;0,'DIV5 60'!K23&lt;&gt;0,'DIV5 60'!J23='DIV5 60'!K23),1,IF(AND('DIV5 60'!J23&lt;&gt;"",'DIV5 60'!K23&lt;&gt;"",'DIV5 60'!J23=0,'DIV5 60'!K23=0),"",""))</f>
        <v/>
      </c>
      <c r="W53" s="234" t="str">
        <f>IF(AND('DIV5 60'!J27&lt;&gt;0,'DIV5 60'!K27&lt;&gt;0,'DIV5 60'!J27='DIV5 60'!K27),1,IF(AND('DIV5 60'!J27&lt;&gt;"",'DIV5 60'!K27&lt;&gt;"",'DIV5 60'!J27=0,'DIV5 60'!K27=0),"",""))</f>
        <v/>
      </c>
      <c r="X53" s="234"/>
      <c r="Y53" s="234"/>
      <c r="Z53" s="174" t="str">
        <f t="shared" si="70"/>
        <v/>
      </c>
      <c r="AA53" s="234" t="str">
        <f t="shared" si="71"/>
        <v/>
      </c>
      <c r="AB53" s="174" t="str">
        <f>IF(AND('DIV5 60'!K10&lt;'DIV5 60'!J10,'DIV5 60'!J10&lt;&gt;19),1,"")</f>
        <v/>
      </c>
      <c r="AC53" s="234" t="str">
        <f>IF(AND('DIV5 60'!J15&lt;'DIV5 60'!K15,'DIV5 60'!K15&lt;&gt;19),1,"")</f>
        <v/>
      </c>
      <c r="AD53" s="234" t="str">
        <f>IF(AND('DIV5 60'!J19&lt;'DIV5 60'!K19,'DIV5 60'!K19&lt;&gt;19),1,"")</f>
        <v/>
      </c>
      <c r="AE53" s="234" t="str">
        <f>IF(AND('DIV5 60'!J23&lt;'DIV5 60'!K23,'DIV5 60'!K23&lt;&gt;19),1,"")</f>
        <v/>
      </c>
      <c r="AF53" s="234" t="str">
        <f>IF(AND('DIV5 60'!J27&lt;'DIV5 60'!K27,'DIV5 60'!K27&lt;&gt;19),1,"")</f>
        <v/>
      </c>
      <c r="AG53" s="234"/>
      <c r="AH53" s="234"/>
      <c r="AI53" s="174" t="str">
        <f t="shared" si="72"/>
        <v/>
      </c>
      <c r="AJ53" s="234" t="str">
        <f t="shared" si="73"/>
        <v/>
      </c>
      <c r="AK53" s="174" t="str">
        <f>IF(AND('DIV5 60'!J10="",'DIV5 60'!K10=""),"",IF(AND('DIV5 60'!K10=0,'DIV5 60'!J10=19),1,IF(AND('DIV5 60'!J10=0,'DIV5 60'!K10=0),1,"")))</f>
        <v/>
      </c>
      <c r="AL53" s="234" t="str">
        <f>IF(AND('DIV5 60'!J15="",'DIV5 60'!K15=""),"",IF(AND('DIV5 60'!J15=0,'DIV5 60'!K15=19),1,IF(AND('DIV5 60'!J15=0,'DIV5 60'!K15=0),1,"")))</f>
        <v/>
      </c>
      <c r="AM53" s="234" t="str">
        <f>IF(AND('DIV5 60'!J19="",'DIV5 60'!K19=""),"",IF(AND('DIV5 60'!J19=0,'DIV5 60'!K19=19),1,IF(AND('DIV5 60'!J19=0,'DIV5 60'!K19=0),1,"")))</f>
        <v/>
      </c>
      <c r="AN53" s="234" t="str">
        <f>IF(AND('DIV5 60'!J23="",'DIV5 60'!K23=""),"",IF(AND('DIV5 60'!J23=0,'DIV5 60'!K23=19),1,IF(AND('DIV5 60'!J23=0,'DIV5 60'!K23=0),1,"")))</f>
        <v/>
      </c>
      <c r="AO53" s="234" t="str">
        <f>IF(AND('DIV5 60'!J27="",'DIV5 60'!K27=""),"",IF(AND('DIV5 60'!J27=0,'DIV5 60'!K27=19),1,IF(AND('DIV5 60'!J27=0,'DIV5 60'!K27=0),1,"")))</f>
        <v/>
      </c>
      <c r="AP53" s="234"/>
      <c r="AQ53" s="234"/>
      <c r="AR53" s="234" t="str">
        <f t="shared" si="74"/>
        <v/>
      </c>
      <c r="AS53" s="174" t="str">
        <f>IF(AND('DIV5 60'!J10="",'DIV5 60'!K10=""),"",IF('DIV5 60'!K10="",0,IF('DIV5 60'!K10&lt;&gt;"",'DIV5 60'!K10,IF('DIV5 60'!K10=0,0))))</f>
        <v/>
      </c>
      <c r="AT53" s="234" t="str">
        <f>IF(AND('DIV5 60'!J15="",'DIV5 60'!K15=""),"",IF('DIV5 60'!J15="",0,IF('DIV5 60'!J15&lt;&gt;"",'DIV5 60'!J15,IF('DIV5 60'!J15=0,0))))</f>
        <v/>
      </c>
      <c r="AU53" s="234" t="str">
        <f>IF(AND('DIV5 60'!J19="",'DIV5 60'!K19=""),"",IF('DIV5 60'!J19="",0,IF('DIV5 60'!J19&lt;&gt;"",'DIV5 60'!J19,IF('DIV5 60'!J19=0,0))))</f>
        <v/>
      </c>
      <c r="AV53" s="234" t="str">
        <f>IF(AND('DIV5 60'!J23="",'DIV5 60'!K23=""),"",IF('DIV5 60'!J23="",0,IF('DIV5 60'!J23&lt;&gt;"",'DIV5 60'!J23,IF('DIV5 60'!J23=0,0))))</f>
        <v/>
      </c>
      <c r="AW53" s="234" t="str">
        <f>IF(AND('DIV5 60'!J27="",'DIV5 60'!K27=""),"",IF('DIV5 60'!J27="",0,IF('DIV5 60'!J27&lt;&gt;"",'DIV5 60'!J27,IF('DIV5 60'!J27=0,0))))</f>
        <v/>
      </c>
      <c r="AX53" s="234"/>
      <c r="AY53" s="234"/>
      <c r="AZ53" s="234" t="str">
        <f t="shared" si="75"/>
        <v/>
      </c>
      <c r="BA53" s="174" t="str">
        <f>IF(AND('DIV5 60'!K10="",'DIV5 60'!J10=""),"",IF('DIV5 60'!J10="",0,IF('DIV5 60'!J10&lt;&gt;"",'DIV5 60'!J10,IF('DIV5 60'!J10=0,0))))</f>
        <v/>
      </c>
      <c r="BB53" s="234" t="str">
        <f>IF(AND('DIV5 60'!K15="",'DIV5 60'!J15=""),"",IF('DIV5 60'!K15="",0,IF('DIV5 60'!K15&lt;&gt;"",'DIV5 60'!K15,IF('DIV5 60'!K15=0,0))))</f>
        <v/>
      </c>
      <c r="BC53" s="234" t="str">
        <f>IF(AND('DIV5 60'!K19="",'DIV5 60'!J19=""),"",IF('DIV5 60'!K19="",0,IF('DIV5 60'!K19&lt;&gt;"",'DIV5 60'!K19,IF('DIV5 60'!K19=0,0))))</f>
        <v/>
      </c>
      <c r="BD53" s="234" t="str">
        <f>IF(AND('DIV5 60'!K23="",'DIV5 60'!J23=""),"",IF('DIV5 60'!K23="",0,IF('DIV5 60'!K23&lt;&gt;"",'DIV5 60'!K23,IF('DIV5 60'!K323=0,0))))</f>
        <v/>
      </c>
      <c r="BE53" s="234" t="str">
        <f>IF(AND('DIV5 60'!K27="",'DIV5 60'!J27=""),"",IF('DIV5 60'!K27="",0,IF('DIV5 60'!K27&lt;&gt;"",'DIV5 60'!K27,IF('DIV5 60'!K27=0,0))))</f>
        <v/>
      </c>
      <c r="BF53" s="174"/>
      <c r="BG53" s="174"/>
      <c r="BH53" s="9" t="str">
        <f t="shared" si="76"/>
        <v/>
      </c>
    </row>
    <row r="54" spans="1:60" ht="15" x14ac:dyDescent="0.2">
      <c r="A54" s="238">
        <v>3</v>
      </c>
      <c r="B54" s="236" t="str">
        <f>'DIV5 60'!$B$5</f>
        <v>3Pet Rungissoise B</v>
      </c>
      <c r="C54" s="237" t="str">
        <f>IF(OR(OR(OR(OR(D54&lt;&gt;"",E54&lt;&gt;"",F54&lt;&gt;"",G54&lt;&gt;"")))),SUM(D54:G54),"")</f>
        <v/>
      </c>
      <c r="D54" s="237" t="str">
        <f t="shared" si="62"/>
        <v/>
      </c>
      <c r="E54" s="237" t="str">
        <f t="shared" si="63"/>
        <v/>
      </c>
      <c r="F54" s="237" t="str">
        <f t="shared" si="64"/>
        <v/>
      </c>
      <c r="G54" s="237" t="str">
        <f t="shared" si="65"/>
        <v/>
      </c>
      <c r="H54" s="237" t="str">
        <f t="shared" si="66"/>
        <v/>
      </c>
      <c r="I54" s="234" t="str">
        <f t="shared" si="67"/>
        <v/>
      </c>
      <c r="J54" s="234" t="str">
        <f>IF(AND('DIV5 60'!J11&gt;'DIV5 60'!K11),1,"")</f>
        <v/>
      </c>
      <c r="K54" s="184" t="str">
        <f>IF(AND('DIV5 60'!K14&gt;'DIV5 60'!J14),1,"")</f>
        <v/>
      </c>
      <c r="L54" s="234" t="str">
        <f>IF(AND('DIV5 60'!J20&gt;'DIV5 60'!K20),1,"")</f>
        <v/>
      </c>
      <c r="M54" s="234" t="str">
        <f>IF(AND('DIV5 60'!J24&gt;'DIV5 60'!K24),1,"")</f>
        <v/>
      </c>
      <c r="N54" s="184" t="str">
        <f>IF(AND('DIV5 60'!K27&gt;'DIV5 60'!J27),1,"")</f>
        <v/>
      </c>
      <c r="O54" s="234"/>
      <c r="P54" s="234"/>
      <c r="Q54" s="174" t="str">
        <f t="shared" si="68"/>
        <v/>
      </c>
      <c r="R54" s="234" t="str">
        <f t="shared" si="69"/>
        <v/>
      </c>
      <c r="S54" s="234" t="str">
        <f>IF(AND('DIV5 60'!J11&lt;&gt;0,'DIV5 60'!K11&lt;&gt;0,'DIV5 60'!J11='DIV5 60'!K11),1,IF(AND('DIV5 60'!J11&lt;&gt;"",'DIV5 60'!K11&lt;&gt;"",'DIV5 60'!J11=0,'DIV5 60'!K11=0),"",""))</f>
        <v/>
      </c>
      <c r="T54" s="174" t="str">
        <f>IF(AND('DIV5 60'!J14&lt;&gt;0,'DIV5 60'!K14&lt;&gt;0,'DIV5 60'!J14='DIV5 60'!K14),1,IF(AND('DIV5 60'!J14&lt;&gt;"",'DIV5 60'!K14&lt;&gt;"",'DIV5 60'!J14=0,'DIV5 60'!K14=0),"",""))</f>
        <v/>
      </c>
      <c r="U54" s="234" t="str">
        <f>IF(AND('DIV5 60'!J20&lt;&gt;0,'DIV5 60'!K20&lt;&gt;0,'DIV5 60'!J20='DIV5 60'!K20),1,IF(AND('DIV5 60'!J20&lt;&gt;"",'DIV5 60'!K20&lt;&gt;"",'DIV5 60'!J20=0,'DIV5 60'!K20=0),"",""))</f>
        <v/>
      </c>
      <c r="V54" s="234" t="str">
        <f>IF(AND('DIV5 60'!J24&lt;&gt;0,'DIV5 60'!K24&lt;&gt;0,'DIV5 60'!J24='DIV5 60'!K24),1,IF(AND('DIV5 60'!J24&lt;&gt;"",'DIV5 60'!K24&lt;&gt;"",'DIV5 60'!J24=0,'DIV5 60'!K24=0),"",""))</f>
        <v/>
      </c>
      <c r="W54" s="234" t="str">
        <f>IF(AND('DIV5 60'!J27&lt;&gt;0,'DIV5 60'!K27&lt;&gt;0,'DIV5 60'!J27='DIV5 60'!K27),1,IF(AND('DIV5 60'!J27&lt;&gt;"",'DIV5 60'!K27&lt;&gt;"",'DIV5 60'!J27=0,'DIV5 60'!K27=0),"",""))</f>
        <v/>
      </c>
      <c r="X54" s="234"/>
      <c r="Y54" s="234"/>
      <c r="Z54" s="174" t="str">
        <f t="shared" si="70"/>
        <v/>
      </c>
      <c r="AA54" s="234" t="str">
        <f t="shared" si="71"/>
        <v/>
      </c>
      <c r="AB54" s="174" t="str">
        <f>IF(AND('DIV5 60'!J11&lt;'DIV5 60'!K11,'DIV5 60'!K11&lt;&gt;19),1,"")</f>
        <v/>
      </c>
      <c r="AC54" s="174" t="str">
        <f>IF(AND('DIV5 60'!K14&lt;'DIV5 60'!J14,'DIV5 60'!J14&lt;&gt;19),1,"")</f>
        <v/>
      </c>
      <c r="AD54" s="234" t="str">
        <f>IF(AND('DIV5 60'!J20&lt;'DIV5 60'!K20,'DIV5 60'!K20&lt;&gt;19),1,"")</f>
        <v/>
      </c>
      <c r="AE54" s="234" t="str">
        <f>IF(AND('DIV5 60'!J24&lt;'DIV5 60'!K24,'DIV5 60'!K24&lt;&gt;19),1,"")</f>
        <v/>
      </c>
      <c r="AF54" s="174" t="str">
        <f>IF(AND('DIV5 60'!K27&lt;'DIV5 60'!J27,'DIV5 60'!J27&lt;&gt;19),1,"")</f>
        <v/>
      </c>
      <c r="AG54" s="234"/>
      <c r="AH54" s="234"/>
      <c r="AI54" s="174" t="str">
        <f t="shared" si="72"/>
        <v/>
      </c>
      <c r="AJ54" s="234" t="str">
        <f t="shared" si="73"/>
        <v/>
      </c>
      <c r="AK54" s="174" t="str">
        <f>IF(AND('DIV5 60'!J11="",'DIV5 60'!K11=""),"",IF(AND('DIV5 60'!J11=0,'DIV5 60'!K11=19),1,IF(AND('DIV5 60'!J211=0,'DIV5 60'!K11=0),1,"")))</f>
        <v/>
      </c>
      <c r="AL54" s="174" t="str">
        <f>IF(AND('DIV5 60'!J14="",'DIV5 60'!K14=""),"",IF(AND('DIV5 60'!K14=0,'DIV5 60'!J14=19),1,IF(AND('DIV5 60'!J14=0,'DIV5 60'!K14=0),1,"")))</f>
        <v/>
      </c>
      <c r="AM54" s="234" t="str">
        <f>IF(AND('DIV5 60'!J20="",'DIV5 60'!K20=""),"",IF(AND('DIV5 60'!J20=0,'DIV5 60'!K20=19),1,IF(AND('DIV5 60'!J20=0,'DIV5 60'!K20=0),1,"")))</f>
        <v/>
      </c>
      <c r="AN54" s="234" t="str">
        <f>IF(AND('DIV5 60'!J24="",'DIV5 60'!K24=""),"",IF(AND('DIV5 60'!J24=0,'DIV5 60'!K24=19),1,IF(AND('DIV5 60'!J24=0,'DIV5 60'!K24=0),1,"")))</f>
        <v/>
      </c>
      <c r="AO54" s="174" t="str">
        <f>IF(AND('DIV5 60'!J27="",'DIV5 60'!K27=""),"",IF(AND('DIV5 60'!K27=0,'DIV5 60'!J27=19),1,IF(AND('DIV5 60'!J27=0,'DIV5 60'!K27=0),1,"")))</f>
        <v/>
      </c>
      <c r="AP54" s="234"/>
      <c r="AQ54" s="234"/>
      <c r="AR54" s="234" t="str">
        <f t="shared" si="74"/>
        <v/>
      </c>
      <c r="AS54" s="174" t="str">
        <f>IF(AND('DIV5 60'!J11="",'DIV5 60'!K11=""),"",IF('DIV5 60'!J11="",0,IF('DIV5 60'!J11&lt;&gt;"",'DIV5 60'!J11,IF('DIV5 60'!J11=0,0))))</f>
        <v/>
      </c>
      <c r="AT54" s="174" t="str">
        <f>IF(AND('DIV5 60'!J14="",'DIV5 60'!K14=""),"",IF('DIV5 60'!K14="",0,IF('DIV5 60'!K14&lt;&gt;"",'DIV5 60'!K14,IF('DIV5 60'!K14=0,0))))</f>
        <v/>
      </c>
      <c r="AU54" s="234" t="str">
        <f>IF(AND('DIV5 60'!J20="",'DIV5 60'!K20=""),"",IF('DIV5 60'!J20="",0,IF('DIV5 60'!J20&lt;&gt;"",'DIV5 60'!J20,IF('DIV5 60'!J20=0,0))))</f>
        <v/>
      </c>
      <c r="AV54" s="234" t="str">
        <f>IF(AND('DIV5 60'!J24="",'DIV5 60'!K24=""),"",IF('DIV5 60'!J24="",0,IF('DIV5 60'!J24&lt;&gt;"",'DIV5 60'!J24,IF('DIV5 60'!J24=0,0))))</f>
        <v/>
      </c>
      <c r="AW54" s="174" t="str">
        <f>IF(AND('DIV5 60'!J27="",'DIV5 60'!K27=""),"",IF('DIV5 60'!K27="",0,IF('DIV5 60'!K27&lt;&gt;"",'DIV5 60'!K27,IF('DIV5 60'!K27=0,0))))</f>
        <v/>
      </c>
      <c r="AX54" s="234"/>
      <c r="AY54" s="234"/>
      <c r="AZ54" s="234" t="str">
        <f t="shared" si="75"/>
        <v/>
      </c>
      <c r="BA54" s="174" t="str">
        <f>IF(AND('DIV5 60'!K11="",'DIV5 60'!J11=""),"",IF('DIV5 60'!K11="",0,IF('DIV5 60'!K11&lt;&gt;"",'DIV5 60'!K11,IF('DIV5 60'!K11=0,0))))</f>
        <v/>
      </c>
      <c r="BB54" s="7" t="str">
        <f>IF(AND('DIV5 60'!K14="",'DIV5 60'!J14=""),"",IF('DIV5 60'!J14="",0,IF('DIV5 60'!J14&lt;&gt;"",'DIV5 60'!J14,IF('DIV5 60'!J14=0,0))))</f>
        <v/>
      </c>
      <c r="BC54" s="234" t="str">
        <f>IF(AND('DIV5 60'!K20="",'DIV5 60'!J20=""),"",IF('DIV5 60'!K20="",0,IF('DIV5 60'!K20&lt;&gt;"",'DIV5 60'!K20,IF('DIV5 60'!K20=0,0))))</f>
        <v/>
      </c>
      <c r="BD54" s="234" t="str">
        <f>IF(AND('DIV5 60'!K24="",'DIV5 60'!J24=""),"",IF('DIV5 60'!K24="",0,IF('DIV5 60'!K24&lt;&gt;"",'DIV5 60'!K24,IF('DIV5 60'!K324=0,0))))</f>
        <v/>
      </c>
      <c r="BE54" s="174" t="str">
        <f>IF(AND('DIV5 60'!K27="",'DIV5 60'!J27=""),"",IF('DIV5 60'!J27="",0,IF('DIV5 60'!J27&lt;&gt;"",'DIV5 60'!J27,IF('DIV5 60'!J27=0,0))))</f>
        <v/>
      </c>
      <c r="BF54" s="174"/>
      <c r="BG54" s="174"/>
      <c r="BH54" s="9" t="str">
        <f t="shared" si="76"/>
        <v/>
      </c>
    </row>
    <row r="55" spans="1:60" ht="15" x14ac:dyDescent="0.2">
      <c r="A55" s="300">
        <v>4</v>
      </c>
      <c r="B55" s="301" t="str">
        <f>'DIV5 60'!$B$6</f>
        <v>4PV Butte A</v>
      </c>
      <c r="C55" s="242" t="str">
        <f>IF(OR(OR(OR(OR(D55&lt;&gt;"",E55&lt;&gt;"",F55&lt;&gt;"",G55&lt;&gt;"")))),SUM(D55:G55),"")</f>
        <v/>
      </c>
      <c r="D55" s="242" t="str">
        <f t="shared" si="62"/>
        <v/>
      </c>
      <c r="E55" s="242" t="str">
        <f t="shared" si="63"/>
        <v/>
      </c>
      <c r="F55" s="242" t="str">
        <f t="shared" si="64"/>
        <v/>
      </c>
      <c r="G55" s="242" t="str">
        <f t="shared" si="65"/>
        <v/>
      </c>
      <c r="H55" s="242" t="str">
        <f t="shared" si="66"/>
        <v/>
      </c>
      <c r="I55" s="8" t="str">
        <f t="shared" si="67"/>
        <v/>
      </c>
      <c r="J55" s="201" t="str">
        <f>IF(AND('DIV5 60'!K11&gt;'DIV5 60'!J11),1,"")</f>
        <v/>
      </c>
      <c r="K55" s="201" t="str">
        <f>IF(AND('DIV5 60'!J16&gt;'DIV5 60'!K16),1,"")</f>
        <v/>
      </c>
      <c r="L55" s="201" t="str">
        <f>IF(AND('DIV5 60'!K18&gt;'DIV5 60'!J18),1,"")</f>
        <v/>
      </c>
      <c r="M55" s="201" t="str">
        <f>IF(AND('DIV5 60'!K23&gt;'DIV5 60'!J23),1,"")</f>
        <v/>
      </c>
      <c r="N55" s="201" t="str">
        <f>IF(AND('DIV5 60'!J28&gt;'DIV5 60'!K28),1,"")</f>
        <v/>
      </c>
      <c r="O55" s="8"/>
      <c r="P55" s="8"/>
      <c r="Q55" s="201" t="str">
        <f t="shared" si="68"/>
        <v/>
      </c>
      <c r="R55" s="8" t="str">
        <f t="shared" si="69"/>
        <v/>
      </c>
      <c r="S55" s="174" t="str">
        <f>IF(AND('DIV5 60'!J11&lt;&gt;0,'DIV5 60'!K11&lt;&gt;0,'DIV5 60'!J11='DIV5 60'!K11),1,IF(AND('DIV5 60'!J11&lt;&gt;"",'DIV5 60'!K11&lt;&gt;"",'DIV5 60'!J11=0,'DIV5 60'!K11=0),"",""))</f>
        <v/>
      </c>
      <c r="T55" s="174" t="str">
        <f>IF(AND('DIV5 60'!J16&lt;&gt;0,'DIV5 60'!K16&lt;&gt;0,'DIV5 60'!J16='DIV5 60'!K16),1,IF(AND('DIV5 60'!J16&lt;&gt;"",'DIV5 60'!K16&lt;&gt;"",'DIV5 60'!J16=0,'DIV5 60'!K16=0),"",""))</f>
        <v/>
      </c>
      <c r="U55" s="234" t="str">
        <f>IF(AND('DIV5 60'!J18&lt;&gt;0,'DIV5 60'!K18&lt;&gt;0,'DIV5 60'!J18='DIV5 60'!K18),1,IF(AND('DIV5 60'!J18&lt;&gt;"",'DIV5 60'!K18&lt;&gt;"",'DIV5 60'!J18=0,'DIV5 60'!K18=0),"",""))</f>
        <v/>
      </c>
      <c r="V55" s="234" t="str">
        <f>IF(AND('DIV5 60'!J23&lt;&gt;0,'DIV5 60'!K23&lt;&gt;0,'DIV5 60'!J23='DIV5 60'!K23),1,IF(AND('DIV5 60'!J23&lt;&gt;"",'DIV5 60'!K23&lt;&gt;"",'DIV5 60'!J23=0,'DIV5 60'!K23=0),"",""))</f>
        <v/>
      </c>
      <c r="W55" s="234" t="str">
        <f>IF(AND('DIV5 60'!J28&lt;&gt;0,'DIV5 60'!K28&lt;&gt;0,'DIV5 60'!J28='DIV5 60'!K28),1,IF(AND('DIV5 60'!J28&lt;&gt;"",'DIV5 60'!K28&lt;&gt;"",'DIV5 60'!J28=0,'DIV5 60'!K28=0),"",""))</f>
        <v/>
      </c>
      <c r="X55" s="234"/>
      <c r="Y55" s="234"/>
      <c r="Z55" s="201" t="str">
        <f t="shared" si="70"/>
        <v/>
      </c>
      <c r="AA55" s="8" t="str">
        <f t="shared" si="71"/>
        <v/>
      </c>
      <c r="AB55" s="201" t="str">
        <f>IF(AND('DIV5 60'!K11&lt;'DIV5 60'!J11,'DIV5 60'!J11&lt;&gt;19),1,"")</f>
        <v/>
      </c>
      <c r="AC55" s="8" t="str">
        <f>IF(AND('DIV5 60'!J16&lt;'DIV5 60'!K16,'DIV5 60'!K16&lt;&gt;19),1,"")</f>
        <v/>
      </c>
      <c r="AD55" s="201" t="str">
        <f>IF(AND('DIV5 60'!K18&lt;'DIV5 60'!J18,'DIV5 60'!J18&lt;&gt;19),1,"")</f>
        <v/>
      </c>
      <c r="AE55" s="201" t="str">
        <f>IF(AND('DIV5 60'!K23&lt;'DIV5 60'!J23,'DIV5 60'!J23&lt;&gt;19),1,"")</f>
        <v/>
      </c>
      <c r="AF55" s="8" t="str">
        <f>IF(AND('DIV5 60'!J28&lt;'DIV5 60'!K28,'DIV5 60'!K28&lt;&gt;19),1,"")</f>
        <v/>
      </c>
      <c r="AG55" s="8"/>
      <c r="AH55" s="8"/>
      <c r="AI55" s="201" t="str">
        <f t="shared" si="72"/>
        <v/>
      </c>
      <c r="AJ55" s="8" t="str">
        <f t="shared" si="73"/>
        <v/>
      </c>
      <c r="AK55" s="201" t="str">
        <f>IF(AND('DIV5 60'!J11="",'DIV5 60'!K11=""),"",IF(AND('DIV5 60'!K11=0,'DIV5 60'!J11=19),1,IF(AND('DIV5 60'!J11=0,'DIV5 60'!K11=0),1,"")))</f>
        <v/>
      </c>
      <c r="AL55" s="8" t="str">
        <f>IF(AND('DIV5 60'!J16="",'DIV5 60'!K16=""),"",IF(AND('DIV5 60'!J16=0,'DIV5 60'!K16=19),1,IF(AND('DIV5 60'!J16=0,'DIV5 60'!K16=0),1,"")))</f>
        <v/>
      </c>
      <c r="AM55" s="201" t="str">
        <f>IF(AND('DIV5 60'!J18="",'DIV5 60'!K18=""),"",IF(AND('DIV5 60'!K18=0,'DIV5 60'!J18=19),1,IF(AND('DIV5 60'!J18=0,'DIV5 60'!K18=0),1,"")))</f>
        <v/>
      </c>
      <c r="AN55" s="201" t="str">
        <f>IF(AND('DIV5 60'!J23="",'DIV5 60'!K23=""),"",IF(AND('DIV5 60'!K23=0,'DIV5 60'!J23=19),1,IF(AND('DIV5 60'!J23=0,'DIV5 60'!K23=0),1,"")))</f>
        <v/>
      </c>
      <c r="AO55" s="8" t="str">
        <f>IF(AND('DIV5 60'!J28="",'DIV5 60'!K28=""),"",IF(AND('DIV5 60'!J28=0,'DIV5 60'!K28=19),1,IF(AND('DIV5 60'!J28=0,'DIV5 60'!K28=0),1,"")))</f>
        <v/>
      </c>
      <c r="AP55" s="8"/>
      <c r="AQ55" s="8"/>
      <c r="AR55" s="8" t="str">
        <f t="shared" si="74"/>
        <v/>
      </c>
      <c r="AS55" s="201" t="str">
        <f>IF(AND('DIV5 60'!J11="",'DIV5 60'!K11=""),"",IF('DIV5 60'!K11="",0,IF('DIV5 60'!K11&lt;&gt;"",'DIV5 60'!K11,IF('DIV5 60'!K11=0,0))))</f>
        <v/>
      </c>
      <c r="AT55" s="8" t="str">
        <f>IF(AND('DIV5 60'!J16="",'DIV5 60'!K16=""),"",IF('DIV5 60'!J16="",0,IF('DIV5 60'!J16&lt;&gt;"",'DIV5 60'!J16,IF('DIV5 60'!J16=0,0))))</f>
        <v/>
      </c>
      <c r="AU55" s="201" t="str">
        <f>IF(AND('DIV5 60'!J18="",'DIV5 60'!K18=""),"",IF('DIV5 60'!K18="",0,IF('DIV5 60'!K18&lt;&gt;"",'DIV5 60'!K18,IF('DIV5 60'!K18=0,0))))</f>
        <v/>
      </c>
      <c r="AV55" s="201" t="str">
        <f>IF(AND('DIV5 60'!J23="",'DIV5 60'!K23=""),"",IF('DIV5 60'!K23="",0,IF('DIV5 60'!K23&lt;&gt;"",'DIV5 60'!K23,IF('DIV5 60'!K23=0,0))))</f>
        <v/>
      </c>
      <c r="AW55" s="8" t="str">
        <f>IF(AND('DIV5 60'!J28="",'DIV5 60'!K28=""),"",IF('DIV5 60'!J28="",0,IF('DIV5 60'!J28&lt;&gt;"",'DIV5 60'!J28,IF('DIV5 60'!J28=0,0))))</f>
        <v/>
      </c>
      <c r="AX55" s="8"/>
      <c r="AY55" s="8"/>
      <c r="AZ55" s="8" t="str">
        <f t="shared" si="75"/>
        <v/>
      </c>
      <c r="BA55" s="201" t="str">
        <f>IF(AND('DIV5 60'!K11="",'DIV5 60'!J11=""),"",IF('DIV5 60'!J11="",0,IF('DIV5 60'!J11&lt;&gt;"",'DIV5 60'!J11,IF('DIV5 60'!J11=0,0))))</f>
        <v/>
      </c>
      <c r="BB55" s="8" t="str">
        <f>IF(AND('DIV4 60'!K16="",'DIV5 60'!J16=""),"",IF('DIV5 60'!K16="",0,IF('DIV5 60'!K16&lt;&gt;"",'DIV5 60'!K16,IF('DIV5 60'!K16=0,0))))</f>
        <v/>
      </c>
      <c r="BC55" s="201" t="str">
        <f>IF(AND('DIV5 60'!K18="",'DIV5 60'!J18=""),"",IF('DIV5 60'!J18="",0,IF('DIV5 60'!J18&lt;&gt;"",'DIV5 60'!J18,IF('DIV5 60'!J18=0,0))))</f>
        <v/>
      </c>
      <c r="BD55" s="201" t="str">
        <f>IF(AND('DIV5 60'!K23="",'DIV5 60'!J23=""),"",IF('DIV5 60'!J23="",0,IF('DIV5 60'!J23&lt;&gt;"",'DIV5 60'!J23,IF('DIV5 60'!J23=0,0))))</f>
        <v/>
      </c>
      <c r="BE55" s="8" t="str">
        <f>IF(AND('DIV5 60'!K28="",'DIV5 60'!J28=""),"",IF('DIV5 60'!K28="",0,IF('DIV5 60'!K28&lt;&gt;"",'DIV5 60'!K28,IF('DIV5 60'!K28=0,0))))</f>
        <v/>
      </c>
      <c r="BF55" s="201"/>
      <c r="BG55" s="201"/>
      <c r="BH55" s="202" t="str">
        <f t="shared" si="76"/>
        <v/>
      </c>
    </row>
    <row r="56" spans="1:60" ht="15" x14ac:dyDescent="0.2">
      <c r="A56" s="352">
        <v>5</v>
      </c>
      <c r="B56" s="353" t="str">
        <f>'DIV6 60'!$B$7</f>
        <v>5Villeneuve le Roi Pet</v>
      </c>
      <c r="C56" s="354" t="str">
        <f>IF(OR(OR(OR(OR(D56&lt;&gt;"",E56&lt;&gt;"",F56&lt;&gt;"",G56&lt;&gt;"")))),SUM(D56:G56),"")</f>
        <v/>
      </c>
      <c r="D56" s="354" t="str">
        <f t="shared" si="62"/>
        <v/>
      </c>
      <c r="E56" s="354" t="str">
        <f t="shared" si="63"/>
        <v/>
      </c>
      <c r="F56" s="354" t="str">
        <f t="shared" si="64"/>
        <v/>
      </c>
      <c r="G56" s="354" t="str">
        <f t="shared" si="65"/>
        <v/>
      </c>
      <c r="H56" s="354" t="str">
        <f t="shared" si="66"/>
        <v/>
      </c>
      <c r="I56" s="355" t="str">
        <f t="shared" si="67"/>
        <v/>
      </c>
      <c r="J56" s="355" t="str">
        <f>IF(AND('DIV5 60'!J12&gt;'DIV5 60'!K12),1,"")</f>
        <v/>
      </c>
      <c r="K56" s="355" t="str">
        <f>IF(AND('DIV5 60'!K15&gt;'DIV5 60'!J15),1,"")</f>
        <v/>
      </c>
      <c r="L56" s="355" t="str">
        <f>IF(AND('DIV5 60'!K20&gt;'DIV5 60'!J20),1,"")</f>
        <v/>
      </c>
      <c r="M56" s="355" t="str">
        <f>IF(AND('DIV5 60'!K22&gt;'DIV5 60'!J22),1,"")</f>
        <v/>
      </c>
      <c r="N56" s="355" t="str">
        <f>IF(AND('DIV5 60'!K28&gt;'DIV5 60'!J28),1,"")</f>
        <v/>
      </c>
      <c r="O56" s="355"/>
      <c r="P56" s="355"/>
      <c r="Q56" s="355" t="str">
        <f t="shared" si="68"/>
        <v/>
      </c>
      <c r="R56" s="355" t="str">
        <f t="shared" si="69"/>
        <v/>
      </c>
      <c r="S56" s="174" t="str">
        <f>IF(AND('DIV5 60'!J12&lt;&gt;0,'DIV5 60'!K12&lt;&gt;0,'DIV5 60'!J12='DIV5 60'!K12),1,IF(AND('DIV5 60'!J12&lt;&gt;"",'DIV5 60'!K12&lt;&gt;"",'DIV5 60'!J12=0,'DIV5 60'!K12=0),"",""))</f>
        <v/>
      </c>
      <c r="T56" s="355" t="str">
        <f>IF(AND('DIV5 60'!J15&lt;&gt;0,'DIV5 60'!K15&lt;&gt;0,'DIV5 60'!J15='DIV5 60'!K15),1,IF(AND('DIV5 60'!J15&lt;&gt;"",'DIV5 60'!K15&lt;&gt;"",'DIV5 60'!J15=0,'DIV5 60'!K15=0),"",""))</f>
        <v/>
      </c>
      <c r="U56" s="355" t="str">
        <f>IF(AND('DIV5 60'!J20&lt;&gt;0,'DIV5 60'!K20&lt;&gt;0,'DIV5 60'!J20='DIV5 60'!K20),1,IF(AND('DIV5 60'!J20&lt;&gt;"",'DIV5 60'!K20&lt;&gt;"",'DIV5 60'!J20=0,'DIV5 60'!K20=0),"",""))</f>
        <v/>
      </c>
      <c r="V56" s="355" t="str">
        <f>IF(AND('DIV5 60'!J22&lt;&gt;0,'DIV5 60'!K22&lt;&gt;0,'DIV5 60'!J22='DIV5 60'!K22),1,IF(AND('DIV5 60'!J22&lt;&gt;"",'DIV5 60'!K22&lt;&gt;"",'DIV5 60'!J22=0,'DIV5 60'!K22=0),"",""))</f>
        <v/>
      </c>
      <c r="W56" s="355" t="str">
        <f>IF(AND('DIV5 60'!J28&lt;&gt;0,'DIV5 60'!K28&lt;&gt;0,'DIV5 60'!J28='DIV5 60'!K28),1,IF(AND('DIV5 60'!J28&lt;&gt;"",'DIV5 60'!K28&lt;&gt;"",'DIV5 60'!J28=0,'DIV5 60'!K28=0),"",""))</f>
        <v/>
      </c>
      <c r="X56" s="355"/>
      <c r="Y56" s="355"/>
      <c r="Z56" s="355" t="str">
        <f t="shared" si="70"/>
        <v/>
      </c>
      <c r="AA56" s="355" t="str">
        <f t="shared" si="71"/>
        <v/>
      </c>
      <c r="AB56" s="355" t="str">
        <f>IF(AND('DIV5 60'!J12&lt;'DIV5 60'!K212,'DIV5 60'!K12&lt;&gt;19),1,"")</f>
        <v/>
      </c>
      <c r="AC56" s="355" t="str">
        <f>IF(AND('DIV5 60'!K15&lt;'DIV5 60'!J15,'DIV5 60'!J15&lt;&gt;19),1,"")</f>
        <v/>
      </c>
      <c r="AD56" s="355" t="str">
        <f>IF(AND('DIV5 60'!K20&lt;'DIV5 60'!J20,'DIV5 60'!J20&lt;&gt;19),1,"")</f>
        <v/>
      </c>
      <c r="AE56" s="355" t="str">
        <f>IF(AND('DIV5 60'!K22&lt;'DIV5 60'!J22,'DIV5 60'!J22&lt;&gt;19),1,"")</f>
        <v/>
      </c>
      <c r="AF56" s="355" t="str">
        <f>IF(AND('DIV5 60'!K28&lt;'DIV5 60'!J28,'DIV5 60'!J28&lt;&gt;19),1,"")</f>
        <v/>
      </c>
      <c r="AG56" s="355"/>
      <c r="AH56" s="355"/>
      <c r="AI56" s="355" t="str">
        <f t="shared" si="72"/>
        <v/>
      </c>
      <c r="AJ56" s="355" t="str">
        <f t="shared" si="73"/>
        <v/>
      </c>
      <c r="AK56" s="355" t="str">
        <f>IF(AND('DIV5 60'!J12="",'DIV5 60'!K12=""),"",IF(AND('DIV5 60'!J12=0,'DIV5 60'!K12=19),1,IF(AND('DIV5 60'!J12=0,'DIV5 60'!K12=0),1,"")))</f>
        <v/>
      </c>
      <c r="AL56" s="355" t="str">
        <f>IF(AND('DIV5 60'!J15="",'DIV5 60'!K15=""),"",IF(AND('DIV5 60'!K15=0,'DIV5 60'!J15=19),1,IF(AND('DIV5 60'!J15=0,'DIV5 60'!K15=0),1,"")))</f>
        <v/>
      </c>
      <c r="AM56" s="355" t="str">
        <f>IF(AND('DIV5 60'!J20="",'DIV5 60'!K20=""),"",IF(AND('DIV5 60'!K20=0,'DIV5 60'!J20=19),1,IF(AND('DIV5 60'!J20=0,'DIV5 60'!K20=0),1,"")))</f>
        <v/>
      </c>
      <c r="AN56" s="355" t="str">
        <f>IF(AND('DIV5 60'!J22="",'DIV5 60'!K22=""),"",IF(AND('DIV5 60'!K22=0,'DIV5 60'!J22=19),1,IF(AND('DIV5 60'!J22=0,'DIV5 60'!K22=0),1,"")))</f>
        <v/>
      </c>
      <c r="AO56" s="355" t="str">
        <f>IF(AND('DIV5 60'!J28="",'DIV5 60'!K28=""),"",IF(AND('DIV5 60'!K28=0,'DIV5 60'!J28=19),1,IF(AND('DIV5 60'!J28=0,'DIV5 60'!K28=0),1,"")))</f>
        <v/>
      </c>
      <c r="AP56" s="355"/>
      <c r="AQ56" s="355"/>
      <c r="AR56" s="355" t="str">
        <f t="shared" si="74"/>
        <v/>
      </c>
      <c r="AS56" s="355" t="str">
        <f>IF(AND('DIV5 60'!J12="",'DIV5 60'!K12=""),"",IF('DIV5 60'!J12="",0,IF('DIV5 60'!J12&lt;&gt;"",'DIV5 60'!J12,IF('DIV5 60'!J12=0,0))))</f>
        <v/>
      </c>
      <c r="AT56" s="355" t="str">
        <f>IF(AND('DIV5 60'!J15="",'DIV5 60'!K15=""),"",IF('DIV5 60'!K15="",0,IF('DIV5 60'!K15&lt;&gt;"",'DIV5 60'!K15,IF('DIV5 60'!K15=0,0))))</f>
        <v/>
      </c>
      <c r="AU56" s="355" t="str">
        <f>IF(AND('DIV5 60'!J20="",'DIV5 60'!K320=""),"",IF('DIV5 60'!K20="",0,IF('DIV5 60'!K20&lt;&gt;"",'DIV5 60'!K20,IF('DIV5 60'!K20=0,0))))</f>
        <v/>
      </c>
      <c r="AV56" s="355" t="str">
        <f>IF(AND('DIV5 60'!J22="",'DIV5 60'!K22=""),"",IF('DIV5 60'!K22="",0,IF('DIV5 60'!K22&lt;&gt;"",'DIV5 60'!K22,IF('DIV5 60'!K22=0,0))))</f>
        <v/>
      </c>
      <c r="AW56" s="355" t="str">
        <f>IF(AND('DIV5 60'!J28="",'DIV5 60'!K28=""),"",IF('DIV5 60'!K28="",0,IF('DIV5 60'!K28&lt;&gt;"",'DIV5 60'!K28,IF('DIV5 60'!K28=0,0))))</f>
        <v/>
      </c>
      <c r="AX56" s="355"/>
      <c r="AY56" s="355"/>
      <c r="AZ56" s="355" t="str">
        <f t="shared" si="75"/>
        <v/>
      </c>
      <c r="BA56" s="355" t="str">
        <f>IF(AND('DIV5 60'!K12="",'DIV5 60'!J12=""),"",IF('DIV5 60'!K12="",0,IF('DIV5 60'!K12&lt;&gt;"",'DIV5 60'!K12,IF('DIV5 60'!K12=0,0))))</f>
        <v/>
      </c>
      <c r="BB56" s="355" t="str">
        <f>IF(AND('DIV5 60'!K15="",'DIV5 60'!J15=""),"",IF('DIV5 60'!J15="",0,IF('DIV5 60'!J15&lt;&gt;"",'DIV5 60'!J15,IF('DIV5 60'!J15=0,0))))</f>
        <v/>
      </c>
      <c r="BC56" s="355" t="str">
        <f>IF(AND('DIV5 60'!K20="",'DIV5 60'!J20=""),"",IF('DIV5 60'!J20="",0,IF('DIV5 60'!J20&lt;&gt;"",'DIV5 60'!J20,IF('DIV5 60'!J20=0,0))))</f>
        <v/>
      </c>
      <c r="BD56" s="355" t="str">
        <f>IF(AND('DIV5 60'!K22="",'DIV5 60'!J22=""),"",IF('DIV5 60'!J22="",0,IF('DIV5 60'!J22&lt;&gt;"",'DIV5 60'!J22,IF('DIV5 60'!J22=0,0))))</f>
        <v/>
      </c>
      <c r="BE56" s="355" t="str">
        <f>IF(AND('DIV5 60'!K28="",'DIV5 60'!J28=""),"",IF('DIV5 60'!J28="",0,IF('DIV5 60'!J28&lt;&gt;"",'DIV5 60'!J28,IF('DIV5 60'!J28=0,0))))</f>
        <v/>
      </c>
      <c r="BF56" s="355"/>
      <c r="BG56" s="355"/>
      <c r="BH56" s="288" t="str">
        <f t="shared" si="76"/>
        <v/>
      </c>
    </row>
    <row r="57" spans="1:60" ht="15.75" thickBot="1" x14ac:dyDescent="0.25">
      <c r="A57" s="296">
        <v>6</v>
      </c>
      <c r="B57" s="356" t="str">
        <f>'DIV5 60'!$B$8</f>
        <v>6Exempt</v>
      </c>
      <c r="C57" s="357">
        <f>IF(OR(OR(OR(OR(D57&lt;&gt;"",E57&lt;&gt;"",F57&lt;&gt;"",G57&lt;&gt;"")))),SUM(D57:G57),-1)</f>
        <v>-1</v>
      </c>
      <c r="D57" s="357" t="str">
        <f t="shared" si="62"/>
        <v/>
      </c>
      <c r="E57" s="357" t="str">
        <f t="shared" si="63"/>
        <v/>
      </c>
      <c r="F57" s="357" t="str">
        <f t="shared" si="64"/>
        <v/>
      </c>
      <c r="G57" s="357" t="str">
        <f t="shared" si="65"/>
        <v/>
      </c>
      <c r="H57" s="357" t="str">
        <f t="shared" si="66"/>
        <v/>
      </c>
      <c r="I57" s="358" t="str">
        <f t="shared" si="67"/>
        <v/>
      </c>
      <c r="J57" s="358" t="str">
        <f>IF(AND('DIV5 60'!K12&gt;'DIV5 60'!J12),1,"")</f>
        <v/>
      </c>
      <c r="K57" s="358" t="str">
        <f>IF(AND('DIV5 60'!K16&gt;'DIV5 60'!J16),1,"")</f>
        <v/>
      </c>
      <c r="L57" s="358" t="str">
        <f>IF(AND('DIV5 60'!K19&gt;'DIV5 60'!J19),1,"")</f>
        <v/>
      </c>
      <c r="M57" s="358" t="str">
        <f>IF(AND('DIV5 60'!K24&gt;'DIV5 60'!J24),1,"")</f>
        <v/>
      </c>
      <c r="N57" s="358" t="str">
        <f>IF(AND('DIV5 60'!K26&gt;'DIV5 60'!J26),1,"")</f>
        <v/>
      </c>
      <c r="O57" s="358"/>
      <c r="P57" s="358"/>
      <c r="Q57" s="358" t="str">
        <f t="shared" si="68"/>
        <v/>
      </c>
      <c r="R57" s="358" t="str">
        <f t="shared" si="69"/>
        <v/>
      </c>
      <c r="S57" s="358" t="str">
        <f>IF(AND('DIV5 60'!J12&lt;&gt;0,'DIV5 60'!K12&lt;&gt;0,'DIV5 60'!J12='DIV5 60'!K12),1,IF(AND('DIV5 60'!J12&lt;&gt;"",'DIV5 60'!K12&lt;&gt;"",'DIV5 60'!J12=0,'DIV5 60'!K12=0),"",""))</f>
        <v/>
      </c>
      <c r="T57" s="358" t="str">
        <f>IF(AND('DIV5 60'!J16&lt;&gt;0,'DIV5 60'!K16&lt;&gt;0,'DIV5 60'!J16='DIV5 60'!K16),1,IF(AND('DIV5 60'!J16&lt;&gt;"",'DIV5 60'!K16&lt;&gt;"",'DIV5 60'!J16=0,'DIV5 60'!K16=0),"",""))</f>
        <v/>
      </c>
      <c r="U57" s="358" t="str">
        <f>IF(AND('DIV5 60'!J19&lt;&gt;0,'DIV5 60'!K19&lt;&gt;0,'DIV5 60'!J19='DIV5 60'!K19),1,IF(AND('DIV5 60'!J19&lt;&gt;"",'DIV5 60'!K19&lt;&gt;"",'DIV5 60'!J19=0,'DIV5 60'!K19=0),"",""))</f>
        <v/>
      </c>
      <c r="V57" s="358" t="str">
        <f>IF(AND('DIV5 60'!J24&lt;&gt;0,'DIV5 60'!K24&lt;&gt;0,'DIV5 60'!J24='DIV5 60'!K24),1,IF(AND('DIV5 60'!J24&lt;&gt;"",'DIV5 60'!K24&lt;&gt;"",'DIV5 60'!J24=0,'DIV5 60'!K24=0),"",""))</f>
        <v/>
      </c>
      <c r="W57" s="358" t="str">
        <f>IF(AND('DIV5 60'!J26&lt;&gt;0,'DIV5 60'!K26&lt;&gt;0,'DIV5 60'!J26='DIV5 60'!K26),1,IF(AND('DIV5 60'!J26&lt;&gt;"",'DIV5 60'!K26&lt;&gt;"",'DIV5 60'!J26=0,'DIV5 60'!K26=0),"",""))</f>
        <v/>
      </c>
      <c r="X57" s="358"/>
      <c r="Y57" s="358"/>
      <c r="Z57" s="358" t="str">
        <f t="shared" si="70"/>
        <v/>
      </c>
      <c r="AA57" s="358" t="str">
        <f t="shared" si="71"/>
        <v/>
      </c>
      <c r="AB57" s="358" t="str">
        <f>IF(AND('DIV5 60'!K12&lt;'DIV5 60'!J12,'DIV5 60'!J12&lt;&gt;19),1,"")</f>
        <v/>
      </c>
      <c r="AC57" s="358" t="str">
        <f>IF(AND('DIV5 60'!K16&lt;'DIV5 60'!J16,'DIV5 60'!J16&lt;&gt;19),1,"")</f>
        <v/>
      </c>
      <c r="AD57" s="358" t="str">
        <f>IF(AND('DIV5 60'!K19&lt;'DIV5 60'!J19,'DIV5 60'!J19&lt;&gt;19),1,"")</f>
        <v/>
      </c>
      <c r="AE57" s="358" t="str">
        <f>IF(AND('DIV5 60'!K24&lt;'DIV5 60'!J24,'DIV5 60'!J24&lt;&gt;19),1,"")</f>
        <v/>
      </c>
      <c r="AF57" s="358" t="str">
        <f>IF(AND('DIV5 60'!K26&lt;'DIV5 60'!J26,'DIV5 60'!J26&lt;&gt;19),1,"")</f>
        <v/>
      </c>
      <c r="AG57" s="358"/>
      <c r="AH57" s="358"/>
      <c r="AI57" s="358" t="str">
        <f t="shared" si="72"/>
        <v/>
      </c>
      <c r="AJ57" s="358" t="str">
        <f t="shared" si="73"/>
        <v/>
      </c>
      <c r="AK57" s="358" t="str">
        <f>IF(AND('DIV5 60'!J12="",'DIV5 60'!K12=""),"",IF(AND('DIV5 60'!K12=0,'DIV5 60'!J12=19),1,IF(AND('DIV4 60'!J12=0,'DIV5 60'!K12=0),1,"")))</f>
        <v/>
      </c>
      <c r="AL57" s="358" t="str">
        <f>IF(AND('DIV5 60'!J16="",'DIV5 60'!K16=""),"",IF(AND('DIV5 60'!K16=0,'DIV5 60'!J16=19),1,IF(AND('DIV5 60'!J16=0,'DIV5 60'!K16=0),1,"")))</f>
        <v/>
      </c>
      <c r="AM57" s="358" t="str">
        <f>IF(AND('DIV5 60'!J19="",'DIV5 60'!K19=""),"",IF(AND('DIV5 60'!K19=0,'DIV5 60'!J19=19),1,IF(AND('DIV5 60'!J19=0,'DIV5 60'!K19=0),1,"")))</f>
        <v/>
      </c>
      <c r="AN57" s="358" t="str">
        <f>IF(AND('DIV5 60'!J24="",'DIV5 60'!K24=""),"",IF(AND('DIV5 60'!K24=0,'DIV5 60'!J24=19),1,IF(AND('DIV5 60'!J24=0,'DIV5 60'!K24=0),1,"")))</f>
        <v/>
      </c>
      <c r="AO57" s="358" t="str">
        <f>IF(AND('DIV5 60'!J26="",'DIV5 60'!K26=""),"",IF(AND('DIV5 60'!K26=0,'DIV5 60'!J26=19),1,IF(AND('DIV5 60'!J26=0,'DIV5 60'!K26=0),1,"")))</f>
        <v/>
      </c>
      <c r="AP57" s="358"/>
      <c r="AQ57" s="358"/>
      <c r="AR57" s="358" t="str">
        <f t="shared" si="74"/>
        <v/>
      </c>
      <c r="AS57" s="358" t="str">
        <f>IF(AND('DIV5 60'!J12="",'DIV5 60'!K12=""),"",IF('DIV5 60'!K12="",0,IF('DIV5 60'!K12&lt;&gt;"",'DIV5 60'!K12,IF('DIV5 60'!K12=0,0))))</f>
        <v/>
      </c>
      <c r="AT57" s="358" t="str">
        <f>IF(AND('DIV5 60'!J16="",'DIV5 60'!K16=""),"",IF('DIV5 60'!K16="",0,IF('DIV5 60'!K16&lt;&gt;"",'DIV5 60'!K16,IF('DIV5 60'!K16=0,0))))</f>
        <v/>
      </c>
      <c r="AU57" s="358" t="str">
        <f>IF(AND('DIV5 60'!J19="",'DIV5 60'!K19=""),"",IF('DIV5 60'!K19="",0,IF('DIV5 60'!K19&lt;&gt;"",'DIV5 60'!K19,IF('DIV5 60'!K19=0,0))))</f>
        <v/>
      </c>
      <c r="AV57" s="358" t="str">
        <f>IF(AND('DIV5 60'!J24="",'DIV5 60'!K24=""),"",IF('DIV5 60'!K24="",0,IF('DIV5 60'!K24&lt;&gt;"",'DIV5 60'!K24,IF('DIV5 60'!K24=0,0))))</f>
        <v/>
      </c>
      <c r="AW57" s="358" t="str">
        <f>IF(AND('DIV5 60'!J26="",'DIV5 60'!K26=""),"",IF('DIV5 60'!K26="",0,IF('DIV5 60'!K26&lt;&gt;"",'DIV5 60'!K26,IF('DIV5 60'!K26=0,0))))</f>
        <v/>
      </c>
      <c r="AX57" s="358"/>
      <c r="AY57" s="358"/>
      <c r="AZ57" s="358" t="str">
        <f t="shared" si="75"/>
        <v/>
      </c>
      <c r="BA57" s="358" t="str">
        <f>IF(AND('DIV5 60'!K12="",'DIV5 60'!J12=""),"",IF('DIV5 60'!J12="",0,IF('DIV5 60'!J12&lt;&gt;"",'DIV5 60'!J12,IF('DIV5 60'!J212=0,0))))</f>
        <v/>
      </c>
      <c r="BB57" s="358" t="str">
        <f>IF(AND('DIV5 60'!K16="",'DIV5 60'!J16=""),"",IF('DIV5 60'!J16="",0,IF('DIV5 60'!J16&lt;&gt;"",'DIV5 60'!J16,IF('DIV5 60'!J16=0,0))))</f>
        <v/>
      </c>
      <c r="BC57" s="358" t="str">
        <f>IF(AND('DIV5 60'!K19="",'DIV5 60'!J19=""),"",IF('DIV5 60'!J19="",0,IF('DIV5 60'!J19&lt;&gt;"",'DIV5 60'!J19,IF('DIV5 60'!J19=0,0))))</f>
        <v/>
      </c>
      <c r="BD57" s="358" t="str">
        <f>IF(AND('DIV5 60'!K24="",'DIV5 60'!J24=""),"",IF('DIV5 60'!J24="",0,IF('DIV5 60'!J24&lt;&gt;"",'DIV5 60'!J24,IF('DIV5 60'!J24=0,0))))</f>
        <v/>
      </c>
      <c r="BE57" s="358" t="str">
        <f>IF(AND('DIV5 60'!K26="",'DIV5 60'!J26=""),"",IF('DIV5 60'!J26="",0,IF('DIV5 60'!J26&lt;&gt;"",'DIV5 60'!J26,IF('DIV5 60'!J26=0,0))))</f>
        <v/>
      </c>
      <c r="BF57" s="358"/>
      <c r="BG57" s="358"/>
      <c r="BH57" s="292" t="str">
        <f t="shared" si="76"/>
        <v/>
      </c>
    </row>
    <row r="58" spans="1:60" ht="15.75" thickTop="1" x14ac:dyDescent="0.2">
      <c r="A58" s="329"/>
      <c r="B58" s="330"/>
      <c r="C58" s="331"/>
      <c r="D58" s="331"/>
      <c r="E58" s="331"/>
      <c r="F58" s="331"/>
      <c r="G58" s="331"/>
      <c r="H58" s="331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</row>
    <row r="59" spans="1:60" ht="22.5" x14ac:dyDescent="0.2">
      <c r="A59" s="420" t="s">
        <v>435</v>
      </c>
      <c r="B59" s="420"/>
      <c r="C59" s="420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0"/>
      <c r="O59" s="420"/>
      <c r="P59" s="420"/>
      <c r="Q59" s="420"/>
      <c r="R59" s="420"/>
      <c r="S59" s="420"/>
      <c r="T59" s="420"/>
      <c r="U59" s="420"/>
      <c r="V59" s="420"/>
      <c r="W59" s="420"/>
      <c r="X59" s="420"/>
      <c r="Y59" s="420"/>
      <c r="Z59" s="420"/>
      <c r="AA59" s="420"/>
      <c r="AB59" s="420"/>
      <c r="AC59" s="420"/>
      <c r="AD59" s="420"/>
      <c r="AE59" s="420"/>
      <c r="AF59" s="420"/>
      <c r="AG59" s="420"/>
      <c r="AH59" s="420"/>
      <c r="AI59" s="420"/>
      <c r="AJ59" s="420"/>
      <c r="AK59" s="420"/>
      <c r="AL59" s="420"/>
      <c r="AM59" s="420"/>
      <c r="AN59" s="420"/>
      <c r="AO59" s="420"/>
      <c r="AP59" s="420"/>
      <c r="AQ59" s="420"/>
      <c r="AR59" s="420"/>
      <c r="AS59" s="420"/>
      <c r="AT59" s="420"/>
      <c r="AU59" s="420"/>
      <c r="AV59" s="420"/>
      <c r="AW59" s="420"/>
      <c r="AX59" s="420"/>
      <c r="AY59" s="420"/>
      <c r="AZ59" s="420"/>
      <c r="BA59" s="420"/>
      <c r="BB59" s="420"/>
      <c r="BC59" s="420"/>
      <c r="BD59" s="420"/>
      <c r="BE59" s="420"/>
      <c r="BF59" s="420"/>
      <c r="BG59" s="420"/>
      <c r="BH59" s="420"/>
    </row>
    <row r="60" spans="1:60" ht="13.5" thickBot="1" x14ac:dyDescent="0.25"/>
    <row r="61" spans="1:60" ht="17.25" thickTop="1" thickBot="1" x14ac:dyDescent="0.25">
      <c r="B61" s="226" t="s">
        <v>15</v>
      </c>
      <c r="C61" s="227" t="s">
        <v>3</v>
      </c>
      <c r="D61" s="227" t="s">
        <v>4</v>
      </c>
      <c r="E61" s="227" t="s">
        <v>5</v>
      </c>
      <c r="F61" s="227" t="s">
        <v>6</v>
      </c>
      <c r="G61" s="227" t="s">
        <v>2</v>
      </c>
      <c r="H61" s="227" t="s">
        <v>7</v>
      </c>
      <c r="I61" s="227" t="s">
        <v>4</v>
      </c>
      <c r="J61" s="227">
        <v>1</v>
      </c>
      <c r="K61" s="227">
        <v>2</v>
      </c>
      <c r="L61" s="227">
        <v>3</v>
      </c>
      <c r="M61" s="227">
        <v>4</v>
      </c>
      <c r="N61" s="227">
        <v>5</v>
      </c>
      <c r="O61" s="227">
        <v>6</v>
      </c>
      <c r="P61" s="227">
        <v>7</v>
      </c>
      <c r="Q61" s="227" t="s">
        <v>8</v>
      </c>
      <c r="R61" s="227" t="s">
        <v>5</v>
      </c>
      <c r="S61" s="227">
        <v>1</v>
      </c>
      <c r="T61" s="227">
        <v>2</v>
      </c>
      <c r="U61" s="227">
        <v>3</v>
      </c>
      <c r="V61" s="227">
        <v>4</v>
      </c>
      <c r="W61" s="227">
        <v>5</v>
      </c>
      <c r="X61" s="227">
        <v>6</v>
      </c>
      <c r="Y61" s="227">
        <v>7</v>
      </c>
      <c r="Z61" s="227" t="s">
        <v>9</v>
      </c>
      <c r="AA61" s="227" t="s">
        <v>6</v>
      </c>
      <c r="AB61" s="227">
        <v>1</v>
      </c>
      <c r="AC61" s="227">
        <v>2</v>
      </c>
      <c r="AD61" s="227">
        <v>3</v>
      </c>
      <c r="AE61" s="227">
        <v>4</v>
      </c>
      <c r="AF61" s="227">
        <v>5</v>
      </c>
      <c r="AG61" s="227">
        <v>6</v>
      </c>
      <c r="AH61" s="227">
        <v>7</v>
      </c>
      <c r="AI61" s="227" t="s">
        <v>10</v>
      </c>
      <c r="AJ61" s="227" t="s">
        <v>2</v>
      </c>
      <c r="AK61" s="227">
        <v>1</v>
      </c>
      <c r="AL61" s="227">
        <v>2</v>
      </c>
      <c r="AM61" s="227">
        <v>3</v>
      </c>
      <c r="AN61" s="227">
        <v>4</v>
      </c>
      <c r="AO61" s="227">
        <v>5</v>
      </c>
      <c r="AP61" s="227">
        <v>6</v>
      </c>
      <c r="AQ61" s="227">
        <v>7</v>
      </c>
      <c r="AR61" s="227" t="s">
        <v>11</v>
      </c>
      <c r="AS61" s="227">
        <v>1</v>
      </c>
      <c r="AT61" s="227">
        <v>2</v>
      </c>
      <c r="AU61" s="227">
        <v>3</v>
      </c>
      <c r="AV61" s="227">
        <v>4</v>
      </c>
      <c r="AW61" s="227">
        <v>5</v>
      </c>
      <c r="AX61" s="227">
        <v>6</v>
      </c>
      <c r="AY61" s="227">
        <v>7</v>
      </c>
      <c r="AZ61" s="227" t="s">
        <v>12</v>
      </c>
      <c r="BA61" s="228">
        <v>1</v>
      </c>
      <c r="BB61" s="228">
        <v>2</v>
      </c>
      <c r="BC61" s="228">
        <v>3</v>
      </c>
      <c r="BD61" s="228">
        <v>4</v>
      </c>
      <c r="BE61" s="227">
        <v>5</v>
      </c>
      <c r="BF61" s="229">
        <v>6</v>
      </c>
      <c r="BG61" s="229">
        <v>7</v>
      </c>
      <c r="BH61" s="230" t="s">
        <v>13</v>
      </c>
    </row>
    <row r="62" spans="1:60" ht="15.75" thickTop="1" x14ac:dyDescent="0.2">
      <c r="A62" s="240">
        <v>1</v>
      </c>
      <c r="B62" s="232" t="str">
        <f>'DIV6 60'!$B$3</f>
        <v>1Pet Bois Auteuil</v>
      </c>
      <c r="C62" s="233" t="str">
        <f>IF(OR(OR(OR(OR(D62&lt;&gt;"",E62&lt;&gt;"",F62&lt;&gt;"",G62&lt;&gt;"")))),SUM(D62:G62),"")</f>
        <v/>
      </c>
      <c r="D62" s="233" t="str">
        <f t="shared" ref="D62:D67" si="77">+H62</f>
        <v/>
      </c>
      <c r="E62" s="233" t="str">
        <f t="shared" ref="E62:E67" si="78">+Q62</f>
        <v/>
      </c>
      <c r="F62" s="233" t="str">
        <f t="shared" ref="F62:F67" si="79">+Z62</f>
        <v/>
      </c>
      <c r="G62" s="233" t="str">
        <f t="shared" ref="G62:G67" si="80">+AI62</f>
        <v/>
      </c>
      <c r="H62" s="233" t="str">
        <f t="shared" ref="H62:H67" si="81">IF(I62&lt;&gt;"",I62*3,"")</f>
        <v/>
      </c>
      <c r="I62" s="181" t="str">
        <f t="shared" ref="I62:I67" si="82">IF(OR(OR(OR(OR(OR(OR(OR(J62&lt;&gt;"",K62&lt;&gt;"",L62&lt;&gt;"",M62&lt;&gt;"",N62&lt;&gt;"",O62&lt;&gt;"",P62&lt;&gt;""))))))),SUM(J62:P62),"")</f>
        <v/>
      </c>
      <c r="J62" s="234" t="str">
        <f>IF(AND('DIV6 60'!J10&gt;'DIV6 60'!K10),1,"")</f>
        <v/>
      </c>
      <c r="K62" s="234" t="str">
        <f>IF(AND('DIV6 60'!J14&gt;'DIV6 60'!K14),1,"")</f>
        <v/>
      </c>
      <c r="L62" s="234" t="str">
        <f>IF(AND('DIV6 60'!J18&gt;'DIV6 60'!K18),1,"")</f>
        <v/>
      </c>
      <c r="M62" s="234" t="str">
        <f>IF(AND('DIV6 60'!J22&gt;'DIV6 60'!K22),1,"")</f>
        <v/>
      </c>
      <c r="N62" s="234" t="str">
        <f>IF(AND('DIV6 60'!J26&gt;'DIV6 60'!K26),1,"")</f>
        <v/>
      </c>
      <c r="O62" s="234"/>
      <c r="P62" s="234"/>
      <c r="Q62" s="234" t="str">
        <f t="shared" ref="Q62:Q67" si="83">IF(R62&lt;&gt;"",R62*2,"")</f>
        <v/>
      </c>
      <c r="R62" s="181" t="str">
        <f t="shared" ref="R62:R67" si="84">IF(OR(OR(OR(OR(OR(OR(OR(S62&lt;&gt;"",T62&lt;&gt;"",U62&lt;&gt;"",V62&lt;&gt;"",W62&lt;&gt;"",X62&lt;&gt;"",Y62&lt;&gt;""))))))),SUM(S62:Y62),"")</f>
        <v/>
      </c>
      <c r="S62" s="234" t="str">
        <f>IF(AND('DIV6 60'!J10&lt;&gt;0,'DIV6 60'!K10&lt;&gt;0,'DIV6 60'!J10='DIV6 60'!K10),1,IF(AND('DIV6 60'!J10&lt;&gt;"",'DIV6 60'!K10&lt;&gt;"",'DIV6 60'!J10=0,'DIV6 60'!K310=0),"",""))</f>
        <v/>
      </c>
      <c r="T62" s="234" t="str">
        <f>IF(AND('DIV6 60'!J14&lt;&gt;0,'DIV6 60'!K14&lt;&gt;0,'DIV6 60'!J14='DIV6 60'!K14),1,IF(AND('DIV6 60'!J14&lt;&gt;"",'DIV6 60'!K14&lt;&gt;"",'DIV6 60'!J14=0,'DIV6 60'!K14=0),"",""))</f>
        <v/>
      </c>
      <c r="U62" s="234" t="str">
        <f>IF(AND('DIV6 60'!J18&lt;&gt;0,'DIV6 60'!K18&lt;&gt;0,'DIV6 60'!J18='DIV6 60'!K18),1,IF(AND('DIV6 60'!J18&lt;&gt;"",'DIV6 60'!K18&lt;&gt;"",'DIV6 60'!J18=0,'DIV6 60'!K18=0),"",""))</f>
        <v/>
      </c>
      <c r="V62" s="234" t="str">
        <f>IF(AND('DIV6 60'!J22&lt;&gt;0,'DIV6 60'!K22&lt;&gt;0,'DIV6 60'!J22='DIV6 60'!K22),1,IF(AND('DIV6 60'!J22&lt;&gt;"",'DIV6 60'!K22&lt;&gt;"",'DIV6 60'!J22=0,'DIV6 60'!K22=0),"",""))</f>
        <v/>
      </c>
      <c r="W62" s="234" t="str">
        <f>IF(AND('DIV6 60'!J26&lt;&gt;0,'DIV6 60'!K26&lt;&gt;0,'DIV6 60'!J26='DIV6 60'!K26),1,IF(AND('DIV6 60'!J26&lt;&gt;"",'DIV6 60'!K26&lt;&gt;"",'DIV6 60'!J26=0,'DIV6 60'!K26=0),"",""))</f>
        <v/>
      </c>
      <c r="X62" s="234"/>
      <c r="Y62" s="234"/>
      <c r="Z62" s="234" t="str">
        <f t="shared" ref="Z62:Z67" si="85">IF(AA62&lt;&gt;"",AA62*1,"")</f>
        <v/>
      </c>
      <c r="AA62" s="181" t="str">
        <f t="shared" ref="AA62:AA67" si="86">IF(OR(OR(OR(OR(OR(OR(OR(AB62&lt;&gt;"",AC62&lt;&gt;"",AD62&lt;&gt;"",AE62&lt;&gt;"",AF62&lt;&gt;"",AG62&lt;&gt;"",AH62&lt;&gt;""))))))),SUM(AB62:AH62),"")</f>
        <v/>
      </c>
      <c r="AB62" s="234" t="str">
        <f>IF(AND('DIV6 60'!J10&lt;'DIV6 60'!K10,'DIV6 60'!K10&lt;&gt;19),1,"")</f>
        <v/>
      </c>
      <c r="AC62" s="234" t="str">
        <f>IF(AND('DIV6 60'!J14&lt;'DIV6 60'!K14,'DIV6 60'!K14&lt;&gt;19),1,"")</f>
        <v/>
      </c>
      <c r="AD62" s="234" t="str">
        <f>IF(AND('DIV6 60'!J18&lt;'DIV6 60'!K18,'DIV6 60'!K18&lt;&gt;19),1,"")</f>
        <v/>
      </c>
      <c r="AE62" s="234" t="str">
        <f>IF(AND('DIV6 60'!J22&lt;'DIV6 60'!K22,'DIV6 60'!K22&lt;&gt;19),1,"")</f>
        <v/>
      </c>
      <c r="AF62" s="234" t="str">
        <f>IF(AND('DIV6 60'!J26&lt;'DIV6 60'!K26,'DIV6 60'!K26&lt;&gt;19),1,"")</f>
        <v/>
      </c>
      <c r="AG62" s="234"/>
      <c r="AH62" s="234"/>
      <c r="AI62" s="234" t="str">
        <f t="shared" ref="AI62:AI67" si="87">IF(AJ62&lt;&gt;"",AJ62*0,"")</f>
        <v/>
      </c>
      <c r="AJ62" s="181" t="str">
        <f t="shared" ref="AJ62:AJ67" si="88">IF(OR(OR(OR(OR(OR(OR(OR(AK62&lt;&gt;"",AL62&lt;&gt;"",AM62&lt;&gt;"",AN62&lt;&gt;"",AO62&lt;&gt;"",AP62&lt;&gt;"",AQ62&lt;&gt;""))))))),SUM(AK62:AQ62),"")</f>
        <v/>
      </c>
      <c r="AK62" s="234" t="str">
        <f>IF(AND('DIV6 60'!J10="",'DIV6 60'!K10=""),"",IF(AND('DIV6 60'!J10=0,'DIV6 60'!K10=19),1,IF(AND('DIV6 60'!J10=0,'DIV6 60'!K10=0),1,"")))</f>
        <v/>
      </c>
      <c r="AL62" s="234" t="str">
        <f>IF(AND('DIV6 60'!J14="",'DIV6 60'!K14=""),"",IF(AND('DIV6 60'!J14=0,'DIV6 60'!K14=19),1,IF(AND('DIV6 60'!J14=0,'DIV6 60'!K14=0),1,"")))</f>
        <v/>
      </c>
      <c r="AM62" s="234" t="str">
        <f>IF(AND('DIV6 60'!J18="",'DIV6 60'!K18=""),"",IF(AND('DIV6 60'!J18=0,'DIV6 60'!K18=19),1,IF(AND('DIV6 60'!J18=0,'DIV6 60'!K18=0),1,"")))</f>
        <v/>
      </c>
      <c r="AN62" s="234" t="str">
        <f>IF(AND('DIV6 60'!J22="",'DIV6 60'!K22=""),"",IF(AND('DIV6 60'!J22=0,'DIV6 60'!K22=19),1,IF(AND('DIV6 60'!J22=0,'DIV6 60'!K422=0),1,"")))</f>
        <v/>
      </c>
      <c r="AO62" s="234" t="str">
        <f>IF(AND('DIV6 60'!J26="",'DIV6 60'!K26=""),"",IF(AND('DIV6 60'!J26=0,'DIV6 60'!K26=19),1,IF(AND('DIV6 60'!J26=0,'DIV6 60'!K26=0),1,"")))</f>
        <v/>
      </c>
      <c r="AP62" s="234"/>
      <c r="AQ62" s="234"/>
      <c r="AR62" s="181" t="str">
        <f t="shared" ref="AR62:AR67" si="89">IF(OR(OR(OR(OR(OR(OR(OR(AS62&lt;&gt;"",AT62&lt;&gt;"",AU62&lt;&gt;"",AV62&lt;&gt;"",AW62&lt;&gt;"",AX62&lt;&gt;"",AY62&lt;&gt;""))))))),SUM(AS62:AY62),"")</f>
        <v/>
      </c>
      <c r="AS62" s="234" t="str">
        <f>IF(AND('DIV6 60'!J10="",'DIV6 60'!K10=""),"",IF('DIV6 60'!J10="",0,IF('DIV6 60'!J10&lt;&gt;"",'DIV6 60'!J10,IF('DIV6 60'!J10=0,0))))</f>
        <v/>
      </c>
      <c r="AT62" s="234" t="str">
        <f>IF(AND('DIV6 60'!J14="",'DIV6 60'!K14=""),"",IF('DIV6 60'!J14="",0,IF('DIV6 60'!J14&lt;&gt;"",'DIV6 60'!J14,IF('DIV6 60'!J14=0,0))))</f>
        <v/>
      </c>
      <c r="AU62" s="234" t="str">
        <f>IF(AND('DIV6 60'!J18="",'DIV6 60'!K18=""),"",IF('DIV6 60'!J18="",0,IF('DIV6 60'!J18&lt;&gt;"",'DIV6 60'!J18,IF('DIV6 60'!J18=0,0))))</f>
        <v/>
      </c>
      <c r="AV62" s="234" t="str">
        <f>IF(AND('DIV6 60'!J22="",'DIV6 60'!K22=""),"",IF('DIV6 60'!J22="",0,IF('DIV6 60'!J22&lt;&gt;"",'DIV6 60'!J22,IF('DIV6 60'!J22=0,0))))</f>
        <v/>
      </c>
      <c r="AW62" s="234" t="str">
        <f>IF(AND('DIV6 60'!J26="",'DIV6 60'!K26=""),"",IF('DIV6 60'!J26="",0,IF('DIV6 60'!J26&lt;&gt;"",'DIV6 60'!J26,IF('DIV6 60'!J26=0,0))))</f>
        <v/>
      </c>
      <c r="AX62" s="234"/>
      <c r="AY62" s="234"/>
      <c r="AZ62" s="181" t="str">
        <f t="shared" ref="AZ62:AZ67" si="90">IF(OR(OR(OR(OR(OR(OR(OR(BA62&lt;&gt;"",BB62&lt;&gt;"",BC62&lt;&gt;"",BD62&lt;&gt;"",BE62&lt;&gt;"",BF62&lt;&gt;"",BG62&lt;&gt;""))))))),SUM(BA62:BG62),"")</f>
        <v/>
      </c>
      <c r="BA62" s="234" t="str">
        <f>IF(AND('DIV6 60'!K10="",'DIV6 60'!J10=""),"",IF('DIV6 60'!K10="",0,IF('DIV6 60'!K10&lt;&gt;"",'DIV6 60'!K10,IF('DIV6 60'!K10=0,0))))</f>
        <v/>
      </c>
      <c r="BB62" s="234" t="str">
        <f>IF(AND('DIV6 60'!K14="",'DIV6 60'!J14=""),"",IF('DIV6 60'!K14="",0,IF('DIV6 60'!K14&lt;&gt;"",'DIV6 60'!K14,IF('DIV6 60'!K14=0,0))))</f>
        <v/>
      </c>
      <c r="BC62" s="234" t="str">
        <f>IF(AND('DIV6 60'!K18="",'DIV6 60'!J18=""),"",IF('DIV6 60'!K18="",0,IF('DIV6 60'!K18&lt;&gt;"",'DIV6 60'!K18,IF('DIV6 60'!K18=0,0))))</f>
        <v/>
      </c>
      <c r="BD62" s="234" t="str">
        <f>IF(AND('DIV6 60'!K22="",'DIV6 60'!J22=""),"",IF('DIV6 60'!K22="",0,IF('DIV6 60'!K22&lt;&gt;"",'DIV6 60'!K22,IF('DIV6 60'!K22=0,0))))</f>
        <v/>
      </c>
      <c r="BE62" s="234" t="str">
        <f>IF(AND('DIV6 60'!K26="",'DIV6 60'!J26=""),"",IF('DIV6 60'!K26="",0,IF('DIV6 60'!K26&lt;&gt;"",'DIV6 60'!K26,IF('DIV6 60'!K26=0,0))))</f>
        <v/>
      </c>
      <c r="BF62" s="6"/>
      <c r="BG62" s="6"/>
      <c r="BH62" s="182" t="str">
        <f t="shared" ref="BH62:BH67" si="91">IF(OR(OR(AR62&lt;&gt;"",AZ62&lt;&gt;"")),AR62-AZ62,"")</f>
        <v/>
      </c>
    </row>
    <row r="63" spans="1:60" ht="15" x14ac:dyDescent="0.2">
      <c r="A63" s="235">
        <v>2</v>
      </c>
      <c r="B63" s="236" t="str">
        <f>'DIV6 60'!$B$4</f>
        <v>2PV Butte B</v>
      </c>
      <c r="C63" s="237" t="str">
        <f>IF(OR(OR(OR(OR(D63&lt;&gt;"",E63&lt;&gt;"",F63&lt;&gt;"",G63&lt;&gt;"")))),SUM(D63:G63),"")</f>
        <v/>
      </c>
      <c r="D63" s="237" t="str">
        <f t="shared" si="77"/>
        <v/>
      </c>
      <c r="E63" s="237" t="str">
        <f t="shared" si="78"/>
        <v/>
      </c>
      <c r="F63" s="237" t="str">
        <f t="shared" si="79"/>
        <v/>
      </c>
      <c r="G63" s="237" t="str">
        <f t="shared" si="80"/>
        <v/>
      </c>
      <c r="H63" s="237" t="str">
        <f t="shared" si="81"/>
        <v/>
      </c>
      <c r="I63" s="234" t="str">
        <f t="shared" si="82"/>
        <v/>
      </c>
      <c r="J63" s="174" t="str">
        <f>IF(AND('DIV6 60'!K10&gt;'DIV6 60'!J10),1,"")</f>
        <v/>
      </c>
      <c r="K63" s="234" t="str">
        <f>IF(AND('DIV6 60'!J15&gt;'DIV6 60'!K15),1,"")</f>
        <v/>
      </c>
      <c r="L63" s="234" t="str">
        <f>IF(AND('DIV6 60'!J19&gt;'DIV6 60'!K19),1,"")</f>
        <v/>
      </c>
      <c r="M63" s="234" t="str">
        <f>IF(AND('DIV6 60'!J23&gt;'DIV6 60'!K23),1,"")</f>
        <v/>
      </c>
      <c r="N63" s="234" t="str">
        <f>IF(AND('DIV6 60'!J27&gt;'DIV6 60'!K27),1,"")</f>
        <v/>
      </c>
      <c r="O63" s="234"/>
      <c r="P63" s="234"/>
      <c r="Q63" s="174" t="str">
        <f t="shared" si="83"/>
        <v/>
      </c>
      <c r="R63" s="234" t="str">
        <f t="shared" si="84"/>
        <v/>
      </c>
      <c r="S63" s="234" t="str">
        <f>IF(AND('DIV6 60'!J10&lt;&gt;0,'DIV6 60'!K10&lt;&gt;0,'DIV6 60'!J10='DIV6 60'!K10),1,IF(AND('DIV6 60'!J10&lt;&gt;"",'DIV6 60'!K10&lt;&gt;"",'DIV6 60'!J10=0,'DIV6 60'!K10=0),"",""))</f>
        <v/>
      </c>
      <c r="T63" s="234" t="str">
        <f>IF(AND('DIV6 60'!J15&lt;&gt;0,'DIV6 60'!K15&lt;&gt;0,'DIV6 60'!J15='DIV6 60'!K15),1,IF(AND('DIV6 60'!J15&lt;&gt;"",'DIV6 60'!K15&lt;&gt;"",'DIV6 60'!J15=0,'DIV6 60'!K15=0),"",""))</f>
        <v/>
      </c>
      <c r="U63" s="234" t="str">
        <f>IF(AND('DIV6 60'!J19&lt;&gt;0,'DIV6 60'!K19&lt;&gt;0,'DIV6 60'!J19='DIV6 60'!K19),1,IF(AND('DIV6 60'!J19&lt;&gt;"",'DIV6 60'!K19&lt;&gt;"",'DIV6 60'!J19=0,'DIV6 60'!K19=0),"",""))</f>
        <v/>
      </c>
      <c r="V63" s="234" t="str">
        <f>IF(AND('DIV6 60'!J23&lt;&gt;0,'DIV6 60'!K23&lt;&gt;0,'DIV6 60'!J23='DIV6 60'!K23),1,IF(AND('DIV6 60'!J23&lt;&gt;"",'DIV6 60'!K23&lt;&gt;"",'DIV6 60'!J23=0,'DIV6 60'!K23=0),"",""))</f>
        <v/>
      </c>
      <c r="W63" s="234" t="str">
        <f>IF(AND('DIV6 60'!J27&lt;&gt;0,'DIV6 60'!K27&lt;&gt;0,'DIV6 60'!J27='DIV6 60'!K27),1,IF(AND('DIV6 60'!J27&lt;&gt;"",'DIV6 60'!K27&lt;&gt;"",'DIV6 60'!J27=0,'DIV6 60'!K27=0),"",""))</f>
        <v/>
      </c>
      <c r="X63" s="234"/>
      <c r="Y63" s="234"/>
      <c r="Z63" s="174" t="str">
        <f t="shared" si="85"/>
        <v/>
      </c>
      <c r="AA63" s="234" t="str">
        <f t="shared" si="86"/>
        <v/>
      </c>
      <c r="AB63" s="174" t="str">
        <f>IF(AND('DIV6 60'!K10&lt;'DIV6 60'!J10,'DIV6 60'!J10&lt;&gt;19),1,"")</f>
        <v/>
      </c>
      <c r="AC63" s="234" t="str">
        <f>IF(AND('DIV6 60'!J15&lt;'DIV6 60'!K15,'DIV6 60'!K15&lt;&gt;19),1,"")</f>
        <v/>
      </c>
      <c r="AD63" s="234" t="str">
        <f>IF(AND('DIV6 60'!J19&lt;'DIV6 60'!K19,'DIV6 60'!K19&lt;&gt;19),1,"")</f>
        <v/>
      </c>
      <c r="AE63" s="234" t="str">
        <f>IF(AND('DIV6 60'!J23&lt;'DIV6 60'!K23,'DIV6 60'!K23&lt;&gt;19),1,"")</f>
        <v/>
      </c>
      <c r="AF63" s="234" t="str">
        <f>IF(AND('DIV6 60'!J27&lt;'DIV6 60'!K27,'DIV6 60'!K27&lt;&gt;19),1,"")</f>
        <v/>
      </c>
      <c r="AG63" s="234"/>
      <c r="AH63" s="234"/>
      <c r="AI63" s="174" t="str">
        <f t="shared" si="87"/>
        <v/>
      </c>
      <c r="AJ63" s="234" t="str">
        <f t="shared" si="88"/>
        <v/>
      </c>
      <c r="AK63" s="174" t="str">
        <f>IF(AND('DIV6 60'!J10="",'DIV6 60'!K10=""),"",IF(AND('DIV6 60'!K10=0,'DIV6 60'!J10=19),1,IF(AND('DIV6 60'!J10=0,'DIV6 60'!K10=0),1,"")))</f>
        <v/>
      </c>
      <c r="AL63" s="234" t="str">
        <f>IF(AND('DIV6 60'!J15="",'DIV6 60'!K15=""),"",IF(AND('DIV6 60'!J15=0,'DIV6 60'!K15=19),1,IF(AND('DIV6 60'!J15=0,'DIV6 60'!K15=0),1,"")))</f>
        <v/>
      </c>
      <c r="AM63" s="234" t="str">
        <f>IF(AND('DIV6 60'!J19="",'DIV6 60'!K19=""),"",IF(AND('DIV6 60'!J19=0,'DIV6 60'!K19=19),1,IF(AND('DIV6 60'!J19=0,'DIV6 60'!K19=0),1,"")))</f>
        <v/>
      </c>
      <c r="AN63" s="234" t="str">
        <f>IF(AND('DIV6 60'!J23="",'DIV6 60'!K23=""),"",IF(AND('DIV6 60'!J23=0,'DIV6 60'!K23=19),1,IF(AND('DIV6 60'!J23=0,'DIV6 60'!K423=0),1,"")))</f>
        <v/>
      </c>
      <c r="AO63" s="234" t="str">
        <f>IF(AND('DIV6 60'!J27="",'DIV6 60'!K27=""),"",IF(AND('DIV6 60'!J27=0,'DIV6 60'!K27=19),1,IF(AND('DIV6 60'!J27=0,'DIV6 60'!K27=0),1,"")))</f>
        <v/>
      </c>
      <c r="AP63" s="234"/>
      <c r="AQ63" s="234"/>
      <c r="AR63" s="234" t="str">
        <f t="shared" si="89"/>
        <v/>
      </c>
      <c r="AS63" s="174" t="str">
        <f>IF(AND('DIV6 60'!J10="",'DIV6 60'!K10=""),"",IF('DIV6 60'!K10="",0,IF('DIV6 60'!K10&lt;&gt;"",'DIV6 60'!K10,IF('DIV6 60'!K10=0,0))))</f>
        <v/>
      </c>
      <c r="AT63" s="234" t="str">
        <f>IF(AND('DIV6 60'!J15="",'DIV6 60'!K15=""),"",IF('DIV6 60'!J15="",0,IF('DIV6 60'!J15&lt;&gt;"",'DIV6 60'!J15,IF('DIV6 60'!J15=0,0))))</f>
        <v/>
      </c>
      <c r="AU63" s="234" t="str">
        <f>IF(AND('DIV6 60'!J19="",'DIV6 60'!K19=""),"",IF('DIV6 60'!J19="",0,IF('DIV6 60'!J19&lt;&gt;"",'DIV6 60'!J19,IF('DIV6 60'!J19=0,0))))</f>
        <v/>
      </c>
      <c r="AV63" s="234" t="str">
        <f>IF(AND('DIV6 60'!J23="",'DIV6 60'!K23=""),"",IF('DIV6 60'!J23="",0,IF('DIV6 60'!J23&lt;&gt;"",'DIV6 60'!J23,IF('DIV6 60'!J23=0,0))))</f>
        <v/>
      </c>
      <c r="AW63" s="234" t="str">
        <f>IF(AND('DIV6 60'!J27="",'DIV6 60'!K27=""),"",IF('DIV6 60'!J27="",0,IF('DIV6 60'!J27&lt;&gt;"",'DIV6 60'!J27,IF('DIV6 60'!J27=0,0))))</f>
        <v/>
      </c>
      <c r="AX63" s="234"/>
      <c r="AY63" s="234"/>
      <c r="AZ63" s="234" t="str">
        <f t="shared" si="90"/>
        <v/>
      </c>
      <c r="BA63" s="174" t="str">
        <f>IF(AND('DIV6 60'!K10="",'DIV6 60'!J10=""),"",IF('DIV6 60'!J10="",0,IF('DIV6 60'!J10&lt;&gt;"",'DIV6 60'!J10,IF('DIV6 60'!J10=0,0))))</f>
        <v/>
      </c>
      <c r="BB63" s="234" t="str">
        <f>IF(AND('DIV6 60'!K15="",'DIV6 60'!J15=""),"",IF('DIV6 60'!K15="",0,IF('DIV6 60'!K15&lt;&gt;"",'DIV6 60'!K15,IF('DIV6 60'!K15=0,0))))</f>
        <v/>
      </c>
      <c r="BC63" s="234" t="str">
        <f>IF(AND('DIV6 60'!K19="",'DIV6 60'!J19=""),"",IF('DIV6 60'!K19="",0,IF('DIV6 60'!K19&lt;&gt;"",'DIV6 60'!K19,IF('DIV6 60'!K19=0,0))))</f>
        <v/>
      </c>
      <c r="BD63" s="234" t="str">
        <f>IF(AND('DIV6 60'!K23="",'DIV6 60'!J23=""),"",IF('DIV6 60'!K23="",0,IF('DIV6 60'!K23&lt;&gt;"",'DIV6 60'!K23,IF('DIV6 60'!K23=0,0))))</f>
        <v/>
      </c>
      <c r="BE63" s="234" t="str">
        <f>IF(AND('DIV6 60'!K27="",'DIV6 60'!J27=""),"",IF('DIV6 60'!K27="",0,IF('DIV6 60'!K27&lt;&gt;"",'DIV6 60'!K27,IF('DIV6 60'!K27=0,0))))</f>
        <v/>
      </c>
      <c r="BF63" s="174"/>
      <c r="BG63" s="174"/>
      <c r="BH63" s="9" t="str">
        <f t="shared" si="91"/>
        <v/>
      </c>
    </row>
    <row r="64" spans="1:60" ht="15" x14ac:dyDescent="0.2">
      <c r="A64" s="238">
        <v>3</v>
      </c>
      <c r="B64" s="236" t="str">
        <f>'DIV6 60'!$B$5</f>
        <v>3Boule Chevillaise C</v>
      </c>
      <c r="C64" s="237" t="str">
        <f>IF(OR(OR(OR(OR(D64&lt;&gt;"",E64&lt;&gt;"",F64&lt;&gt;"",G64&lt;&gt;"")))),SUM(D64:G64),"")</f>
        <v/>
      </c>
      <c r="D64" s="237" t="str">
        <f t="shared" si="77"/>
        <v/>
      </c>
      <c r="E64" s="237" t="str">
        <f t="shared" si="78"/>
        <v/>
      </c>
      <c r="F64" s="237" t="str">
        <f t="shared" si="79"/>
        <v/>
      </c>
      <c r="G64" s="237" t="str">
        <f t="shared" si="80"/>
        <v/>
      </c>
      <c r="H64" s="237" t="str">
        <f t="shared" si="81"/>
        <v/>
      </c>
      <c r="I64" s="234" t="str">
        <f t="shared" si="82"/>
        <v/>
      </c>
      <c r="J64" s="234" t="str">
        <f>IF(AND('DIV6 60'!J11&gt;'DIV6 60'!K11),1,"")</f>
        <v/>
      </c>
      <c r="K64" s="184" t="str">
        <f>IF(AND('DIV6 60'!K14&gt;'DIV6 60'!J14),1,"")</f>
        <v/>
      </c>
      <c r="L64" s="234" t="str">
        <f>IF(AND('DIV6 60'!J20&gt;'DIV6 60'!K20),1,"")</f>
        <v/>
      </c>
      <c r="M64" s="234" t="str">
        <f>IF(AND('DIV6 60'!J24&gt;'DIV6 60'!K24),1,"")</f>
        <v/>
      </c>
      <c r="N64" s="184" t="str">
        <f>IF(AND('DIV6 60'!K27&gt;'DIV6 60'!J27),1,"")</f>
        <v/>
      </c>
      <c r="O64" s="234"/>
      <c r="P64" s="234"/>
      <c r="Q64" s="174" t="str">
        <f t="shared" si="83"/>
        <v/>
      </c>
      <c r="R64" s="234" t="str">
        <f t="shared" si="84"/>
        <v/>
      </c>
      <c r="S64" s="234" t="str">
        <f>IF(AND('DIV6 60'!J11&lt;&gt;0,'DIV6 60'!K11&lt;&gt;0,'DIV6 60'!J11='DIV6 60'!K11),1,IF(AND('DIV6 60'!J11&lt;&gt;"",'DIV6 60'!K11&lt;&gt;"",'DIV6 60'!J11=0,'DIV6 60'!K11=0),"",""))</f>
        <v/>
      </c>
      <c r="T64" s="174" t="str">
        <f>IF(AND('DIV6 60'!J14&lt;&gt;0,'DIV6 60'!K14&lt;&gt;0,'DIV6 60'!J14='DIV6 60'!K14),1,IF(AND('DIV6 60'!J14&lt;&gt;"",'DIV6 60'!K14&lt;&gt;"",'DIV6 60'!J14=0,'DIV6 60'!K14=0),"",""))</f>
        <v/>
      </c>
      <c r="U64" s="234" t="str">
        <f>IF(AND('DIV6 60'!J20&lt;&gt;0,'DIV6 60'!K20&lt;&gt;0,'DIV6 60'!J20='DIV6 60'!K20),1,IF(AND('DIV6 60'!J20&lt;&gt;"",'DIV6 60'!K20&lt;&gt;"",'DIV6 60'!J20=0,'DIV6 60'!K20=0),"",""))</f>
        <v/>
      </c>
      <c r="V64" s="234" t="str">
        <f>IF(AND('DIV6 60'!J24&lt;&gt;0,'DIV6 60'!K24&lt;&gt;0,'DIV6 60'!J24='DIV6 60'!K24),1,IF(AND('DIV6 60'!J24&lt;&gt;"",'DIV6 60'!K24&lt;&gt;"",'DIV6 60'!J24=0,'DIV6 60'!K24=0),"",""))</f>
        <v/>
      </c>
      <c r="W64" s="234" t="str">
        <f>IF(AND('DIV6 60'!J27&lt;&gt;0,'DIV6 60'!K27&lt;&gt;0,'DIV6 60'!J27='DIV6 60'!K27),1,IF(AND('DIV6 60'!J27&lt;&gt;"",'DIV6 60'!K27&lt;&gt;"",'DIV6 60'!J27=0,'DIV6 60'!K27=0),"",""))</f>
        <v/>
      </c>
      <c r="X64" s="234"/>
      <c r="Y64" s="234"/>
      <c r="Z64" s="174" t="str">
        <f t="shared" si="85"/>
        <v/>
      </c>
      <c r="AA64" s="234" t="str">
        <f t="shared" si="86"/>
        <v/>
      </c>
      <c r="AB64" s="174" t="str">
        <f>IF(AND('DIV6 60'!J11&lt;'DIV6 60'!K11,'DIV6 60'!K11&lt;&gt;19),1,"")</f>
        <v/>
      </c>
      <c r="AC64" s="174" t="str">
        <f>IF(AND('DIV6 60'!K14&lt;'DIV6 60'!J14,'DIV6 60'!J14&lt;&gt;19),1,"")</f>
        <v/>
      </c>
      <c r="AD64" s="234" t="str">
        <f>IF(AND('DIV6 60'!J20&lt;'DIV6 60'!K20,'DIV6 60'!K20&lt;&gt;19),1,"")</f>
        <v/>
      </c>
      <c r="AE64" s="234" t="str">
        <f>IF(AND('DIV6 60'!J24&lt;'DIV6 60'!K24,'DIV6 60'!K24&lt;&gt;19),1,"")</f>
        <v/>
      </c>
      <c r="AF64" s="174" t="str">
        <f>IF(AND('DIV6 60'!K27&lt;'DIV6 60'!J27,'DIV6 60'!J27&lt;&gt;19),1,"")</f>
        <v/>
      </c>
      <c r="AG64" s="234"/>
      <c r="AH64" s="234"/>
      <c r="AI64" s="174" t="str">
        <f t="shared" si="87"/>
        <v/>
      </c>
      <c r="AJ64" s="234" t="str">
        <f t="shared" si="88"/>
        <v/>
      </c>
      <c r="AK64" s="174" t="str">
        <f>IF(AND('DIV6 60'!J11="",'DIV6 60'!K11=""),"",IF(AND('DIV6 60'!J11=0,'DIV6 60'!K11=19),1,IF(AND('DIV6 60'!J11=0,'DIV6 60'!K11=0),1,"")))</f>
        <v/>
      </c>
      <c r="AL64" s="174" t="str">
        <f>IF(AND('DIV6 60'!J14="",'DIV6 60'!K14=""),"",IF(AND('DIV6 60'!K14=0,'DIV6 60'!J14=19),1,IF(AND('DIV6 60'!J14=0,'DIV6 60'!K14=0),1,"")))</f>
        <v/>
      </c>
      <c r="AM64" s="234" t="str">
        <f>IF(AND('DIV6 60'!J20="",'DIV6 60'!K20=""),"",IF(AND('DIV6 60'!J20=0,'DIV6 60'!K20=19),1,IF(AND('DIV6 60'!J20=0,'DIV6 60'!K20=0),1,"")))</f>
        <v/>
      </c>
      <c r="AN64" s="234" t="str">
        <f>IF(AND('DIV6 60'!J24="",'DIV6 60'!K24=""),"",IF(AND('DIV6 60'!J24=0,'DIV6 60'!K24=19),1,IF(AND('DIV6 60'!J24=0,'DIV6 60'!K424=0),1,"")))</f>
        <v/>
      </c>
      <c r="AO64" s="174" t="str">
        <f>IF(AND('DIV6 60'!J27="",'DIV6 60'!K27=""),"",IF(AND('DIV6 60'!K27=0,'DIV6 60'!J27=19),1,IF(AND('DIV6 60'!J27=0,'DIV6 60'!K27=0),1,"")))</f>
        <v/>
      </c>
      <c r="AP64" s="234"/>
      <c r="AQ64" s="234"/>
      <c r="AR64" s="234" t="str">
        <f t="shared" si="89"/>
        <v/>
      </c>
      <c r="AS64" s="174" t="str">
        <f>IF(AND('DIV6 60'!J11="",'DIV6 60'!K11=""),"",IF('DIV6 60'!J11="",0,IF('DIV6 60'!J11&lt;&gt;"",'DIV6 60'!J11,IF('DIV6 60'!J11=0,0))))</f>
        <v/>
      </c>
      <c r="AT64" s="174" t="str">
        <f>IF(AND('DIV6 60'!J14="",'DIV6 60'!K14=""),"",IF('DIV6 60'!K14="",0,IF('DIV6 60'!K14&lt;&gt;"",'DIV6 60'!K14,IF('DIV6 60'!K14=0,0))))</f>
        <v/>
      </c>
      <c r="AU64" s="234" t="str">
        <f>IF(AND('DIV6 60'!J20="",'DIV6 60'!K20=""),"",IF('DIV6 60'!J20="",0,IF('DIV6 60'!J20&lt;&gt;"",'DIV6 60'!J20,IF('DIV6 60'!J20=0,0))))</f>
        <v/>
      </c>
      <c r="AV64" s="234" t="str">
        <f>IF(AND('DIV6 60'!J24="",'DIV6 60'!K24=""),"",IF('DIV6 60'!J24="",0,IF('DIV6 60'!J24&lt;&gt;"",'DIV6 60'!J24,IF('DIV6 60'!J24=0,0))))</f>
        <v/>
      </c>
      <c r="AW64" s="174" t="str">
        <f>IF(AND('DIV6 60'!J27="",'DIV6 60'!K27=""),"",IF('DIV6 60'!K27="",0,IF('DIV6 60'!K27&lt;&gt;"",'DIV6 60'!K27,IF('DIV6 60'!K27=0,0))))</f>
        <v/>
      </c>
      <c r="AX64" s="234"/>
      <c r="AY64" s="234"/>
      <c r="AZ64" s="234" t="str">
        <f t="shared" si="90"/>
        <v/>
      </c>
      <c r="BA64" s="174" t="str">
        <f>IF(AND('DIV6 60'!K11="",'DIV6 60'!J11=""),"",IF('DIV6 60'!K11="",0,IF('DIV6 60'!K11&lt;&gt;"",'DIV6 60'!K11,IF('DIV6 60'!K11=0,0))))</f>
        <v/>
      </c>
      <c r="BB64" s="7" t="str">
        <f>IF(AND('DIV6 60'!K14="",'DIV6 60'!J14=""),"",IF('DIV6 60'!J14="",0,IF('DIV6 60'!J14&lt;&gt;"",'DIV6 60'!J14,IF('DIV6 60'!J14=0,0))))</f>
        <v/>
      </c>
      <c r="BC64" s="234" t="str">
        <f>IF(AND('DIV6 60'!K20="",'DIV6 60'!J20=""),"",IF('DIV6 60'!K20="",0,IF('DIV6 60'!K20&lt;&gt;"",'DIV6 60'!K20,IF('DIV6 60'!K20=0,0))))</f>
        <v/>
      </c>
      <c r="BD64" s="234" t="str">
        <f>IF(AND('DIV6 60'!K24="",'DIV6 60'!J24=""),"",IF('DIV6 60'!K24="",0,IF('DIV6 60'!K24&lt;&gt;"",'DIV6 60'!K24,IF('DIV6 60'!K24=0,0))))</f>
        <v/>
      </c>
      <c r="BE64" s="174" t="str">
        <f>IF(AND('DIV6 60'!K27="",'DIV6 60'!J27=""),"",IF('DIV6 60'!J27="",0,IF('DIV6 60'!J27&lt;&gt;"",'DIV6 60'!J27,IF('DIV6 60'!J27=0,0))))</f>
        <v/>
      </c>
      <c r="BF64" s="174"/>
      <c r="BG64" s="174"/>
      <c r="BH64" s="9" t="str">
        <f t="shared" si="91"/>
        <v/>
      </c>
    </row>
    <row r="65" spans="1:60" ht="15" x14ac:dyDescent="0.2">
      <c r="A65" s="300">
        <v>4</v>
      </c>
      <c r="B65" s="301" t="str">
        <f>'DIV6 60'!$B$6</f>
        <v>4Pet Anatol France B</v>
      </c>
      <c r="C65" s="242" t="str">
        <f>IF(OR(OR(OR(OR(D65&lt;&gt;"",E65&lt;&gt;"",F65&lt;&gt;"",G65&lt;&gt;"")))),SUM(D65:G65),"")</f>
        <v/>
      </c>
      <c r="D65" s="242" t="str">
        <f t="shared" si="77"/>
        <v/>
      </c>
      <c r="E65" s="242" t="str">
        <f t="shared" si="78"/>
        <v/>
      </c>
      <c r="F65" s="242" t="str">
        <f t="shared" si="79"/>
        <v/>
      </c>
      <c r="G65" s="242" t="str">
        <f t="shared" si="80"/>
        <v/>
      </c>
      <c r="H65" s="242" t="str">
        <f t="shared" si="81"/>
        <v/>
      </c>
      <c r="I65" s="8" t="str">
        <f t="shared" si="82"/>
        <v/>
      </c>
      <c r="J65" s="201" t="str">
        <f>IF(AND('DIV6 60'!K11&gt;'DIV6 60'!J11),1,"")</f>
        <v/>
      </c>
      <c r="K65" s="201" t="str">
        <f>IF(AND('DIV6 60'!J16&gt;'DIV6 60'!K16),1,"")</f>
        <v/>
      </c>
      <c r="L65" s="201" t="str">
        <f>IF(AND('DIV6 60'!K18&gt;'DIV6 60'!J18),1,"")</f>
        <v/>
      </c>
      <c r="M65" s="201" t="str">
        <f>IF(AND('DIV6 60'!K23&gt;'DIV6 60'!J23),1,"")</f>
        <v/>
      </c>
      <c r="N65" s="201" t="str">
        <f>IF(AND('DIV6 60'!J28&gt;'DIV6 60'!K28),1,"")</f>
        <v/>
      </c>
      <c r="O65" s="8"/>
      <c r="P65" s="8"/>
      <c r="Q65" s="201" t="str">
        <f t="shared" si="83"/>
        <v/>
      </c>
      <c r="R65" s="8" t="str">
        <f t="shared" si="84"/>
        <v/>
      </c>
      <c r="S65" s="174" t="str">
        <f>IF(AND('DIV6 60'!J11&lt;&gt;0,'DIV6 60'!K11&lt;&gt;0,'DIV6 60'!J11='DIV6 60'!K11),1,IF(AND('DIV6 60'!J11&lt;&gt;"",'DIV6 60'!K11&lt;&gt;"",'DIV6 60'!J11=0,'DIV6 60'!K11=0),"",""))</f>
        <v/>
      </c>
      <c r="T65" s="174" t="str">
        <f>IF(AND('DIV6 60'!J16&lt;&gt;0,'DIV6 60'!K16&lt;&gt;0,'DIV6 60'!J16='DIV6 60'!K16),1,IF(AND('DIV6 60'!J16&lt;&gt;"",'DIV6 60'!K16&lt;&gt;"",'DIV6 60'!J16=0,'DIV6 60'!K16=0),"",""))</f>
        <v/>
      </c>
      <c r="U65" s="234" t="str">
        <f>IF(AND('DIV6 60'!J18&lt;&gt;0,'DIV6 60'!K18&lt;&gt;0,'DIV6 60'!J18='DIV6 60'!K18),1,IF(AND('DIV6 60'!J18&lt;&gt;"",'DIV6 60'!K18&lt;&gt;"",'DIV6 60'!J18=0,'DIV6 60'!K18=0),"",""))</f>
        <v/>
      </c>
      <c r="V65" s="234" t="str">
        <f>IF(AND('DIV6 60'!J23&lt;&gt;0,'DIV6 60'!K23&lt;&gt;0,'DIV6 60'!J23='DIV6 60'!K23),1,IF(AND('DIV6 60'!J23&lt;&gt;"",'DIV6 60'!K23&lt;&gt;"",'DIV6 60'!J23=0,'DIV6 60'!K23=0),"",""))</f>
        <v/>
      </c>
      <c r="W65" s="234" t="str">
        <f>IF(AND('DIV6 60'!J28&lt;&gt;0,'DIV6 60'!K28&lt;&gt;0,'DIV6 60'!J28='DIV6 60'!K28),1,IF(AND('DIV6 60'!J28&lt;&gt;"",'DIV6 60'!K28&lt;&gt;"",'DIV6 60'!J28=0,'DIV6 60'!K28=0),"",""))</f>
        <v/>
      </c>
      <c r="X65" s="234"/>
      <c r="Y65" s="234"/>
      <c r="Z65" s="201" t="str">
        <f t="shared" si="85"/>
        <v/>
      </c>
      <c r="AA65" s="8" t="str">
        <f t="shared" si="86"/>
        <v/>
      </c>
      <c r="AB65" s="201" t="str">
        <f>IF(AND('DIV6 60'!K11&lt;'DIV6 60'!J11,'DIV6 60'!J11&lt;&gt;19),1,"")</f>
        <v/>
      </c>
      <c r="AC65" s="8" t="str">
        <f>IF(AND('DIV6 60'!J16&lt;'DIV6 60'!K16,'DIV6 60'!K16&lt;&gt;19),1,"")</f>
        <v/>
      </c>
      <c r="AD65" s="201" t="str">
        <f>IF(AND('DIV6 60'!K18&lt;'DIV6 60'!J18,'DIV6 60'!J18&lt;&gt;19),1,"")</f>
        <v/>
      </c>
      <c r="AE65" s="201" t="str">
        <f>IF(AND('DIV6 60'!K23&lt;'DIV6 60'!J23,'DIV6 60'!J23&lt;&gt;19),1,"")</f>
        <v/>
      </c>
      <c r="AF65" s="8" t="str">
        <f>IF(AND('DIV6 60'!J28&lt;'DIV6 60'!K28,'DIV6 60'!K28&lt;&gt;19),1,"")</f>
        <v/>
      </c>
      <c r="AG65" s="8"/>
      <c r="AH65" s="8"/>
      <c r="AI65" s="201" t="str">
        <f t="shared" si="87"/>
        <v/>
      </c>
      <c r="AJ65" s="8" t="str">
        <f t="shared" si="88"/>
        <v/>
      </c>
      <c r="AK65" s="201" t="str">
        <f>IF(AND('DIV6 60'!J11="",'DIV6 60'!K11=""),"",IF(AND('DIV6 60'!K11=0,'DIV6 60'!J11=19),1,IF(AND('DIV6 60'!J11=0,'DIV6 60'!K11=0),1,"")))</f>
        <v/>
      </c>
      <c r="AL65" s="8" t="str">
        <f>IF(AND('DIV6 60'!J16="",'DIV6 60'!K16=""),"",IF(AND('DIV6 60'!J16=0,'DIV6 60'!K16=19),1,IF(AND('DIV6 60'!J16=0,'DIV6 60'!K16=0),1,"")))</f>
        <v/>
      </c>
      <c r="AM65" s="201" t="str">
        <f>IF(AND('DIV6 60'!J18="",'DIV6 60'!K18=""),"",IF(AND('DIV6 60'!K18=0,'DIV6 60'!J18=19),1,IF(AND('DIV6 60'!J18=0,'DIV6 60'!K18=0),1,"")))</f>
        <v/>
      </c>
      <c r="AN65" s="201" t="str">
        <f>IF(AND('DIV6 60'!J23="",'DIV6 60'!K23=""),"",IF(AND('DIV6 60'!K23=0,'DIV6 60'!J23=19),1,IF(AND('DIV6 60'!J23=0,'DIV6 60'!K23=0),1,"")))</f>
        <v/>
      </c>
      <c r="AO65" s="8" t="str">
        <f>IF(AND('DIV6 60'!J28="",'DIV6 60'!K28=""),"",IF(AND('DIV6 60'!J28=0,'DIV6 60'!K28=19),1,IF(AND('DIV6 60'!J28=0,'DIV6 60'!K28=0),1,"")))</f>
        <v/>
      </c>
      <c r="AP65" s="8"/>
      <c r="AQ65" s="8"/>
      <c r="AR65" s="8" t="str">
        <f t="shared" si="89"/>
        <v/>
      </c>
      <c r="AS65" s="201" t="str">
        <f>IF(AND('DIV6 60'!J11="",'DIV6 60'!K11=""),"",IF('DIV6 60'!K11="",0,IF('DIV6 60'!K11&lt;&gt;"",'DIV6 60'!K11,IF('DIV6 60'!K11=0,0))))</f>
        <v/>
      </c>
      <c r="AT65" s="8" t="str">
        <f>IF(AND('DIV6 60'!J16="",'DIV6 60'!K16=""),"",IF('DIV6 60'!J16="",0,IF('DIV6 60'!J16&lt;&gt;"",'DIV6 60'!J16,IF('DIV6 60'!J16=0,0))))</f>
        <v/>
      </c>
      <c r="AU65" s="201" t="str">
        <f>IF(AND('DIV6 60'!J18="",'DIV6 60'!K18=""),"",IF('DIV6 60'!K18="",0,IF('DIV6 60'!K18&lt;&gt;"",'DIV6 60'!K18,IF('DIV6 60'!K18=0,0))))</f>
        <v/>
      </c>
      <c r="AV65" s="201" t="str">
        <f>IF(AND('DIV6 60'!J23="",'DIV6 60'!K23=""),"",IF('DIV6 60'!K23="",0,IF('DIV6 60'!K23&lt;&gt;"",'DIV6 60'!K23,IF('DIV6 60'!K23=0,0))))</f>
        <v/>
      </c>
      <c r="AW65" s="8" t="str">
        <f>IF(AND('DIV6 60'!J28="",'DIV6 60'!K28=""),"",IF('DIV6 60'!J28="",0,IF('DIV6 60'!J28&lt;&gt;"",'DIV6 60'!J28,IF('DIV6 60'!J28=0,0))))</f>
        <v/>
      </c>
      <c r="AX65" s="8"/>
      <c r="AY65" s="8"/>
      <c r="AZ65" s="8" t="str">
        <f t="shared" si="90"/>
        <v/>
      </c>
      <c r="BA65" s="201" t="str">
        <f>IF(AND('DIV6 60'!K11="",'DIV6 60'!J11=""),"",IF('DIV6 60'!J11="",0,IF('DIV6 60'!J11&lt;&gt;"",'DIV6 60'!J11,IF('DIV6 60'!J11=0,0))))</f>
        <v/>
      </c>
      <c r="BB65" s="8" t="str">
        <f>IF(AND('DIV6 60'!K16="",'DIV6 60'!J16=""),"",IF('DIV6 60'!K16="",0,IF('DIV6 60'!K16&lt;&gt;"",'DIV6 60'!K16,IF('DIV6 60'!K16=0,0))))</f>
        <v/>
      </c>
      <c r="BC65" s="201" t="str">
        <f>IF(AND('DIV6 60'!K18="",'DIV6 60'!J18=""),"",IF('DIV6 60'!J18="",0,IF('DIV6 60'!J18&lt;&gt;"",'DIV6 60'!J18,IF('DIV6 60'!J18=0,0))))</f>
        <v/>
      </c>
      <c r="BD65" s="201" t="str">
        <f>IF(AND('DIV6 60'!K23="",'DIV6 60'!J23=""),"",IF('DIV6 60'!J23="",0,IF('DIV6 60'!J23&lt;&gt;"",'DIV6 60'!J23,IF('DIV6 60'!J23=0,0))))</f>
        <v/>
      </c>
      <c r="BE65" s="8" t="str">
        <f>IF(AND('DIV6 60'!K28="",'DIV6 60'!J28=""),"",IF('DIV6 60'!K28="",0,IF('DIV6 60'!K28&lt;&gt;"",'DIV6 60'!K28,IF('DIV6 60'!K28=0,0))))</f>
        <v/>
      </c>
      <c r="BF65" s="201"/>
      <c r="BG65" s="201"/>
      <c r="BH65" s="202" t="str">
        <f t="shared" si="91"/>
        <v/>
      </c>
    </row>
    <row r="66" spans="1:60" ht="15" x14ac:dyDescent="0.2">
      <c r="A66" s="352">
        <v>5</v>
      </c>
      <c r="B66" s="353" t="str">
        <f>'DIV6 60'!$B$7</f>
        <v>5Villeneuve le Roi Pet</v>
      </c>
      <c r="C66" s="354" t="str">
        <f>IF(OR(OR(OR(OR(D66&lt;&gt;"",E66&lt;&gt;"",F66&lt;&gt;"",G66&lt;&gt;"")))),SUM(D66:G66),"")</f>
        <v/>
      </c>
      <c r="D66" s="354" t="str">
        <f t="shared" si="77"/>
        <v/>
      </c>
      <c r="E66" s="354" t="str">
        <f t="shared" si="78"/>
        <v/>
      </c>
      <c r="F66" s="354" t="str">
        <f t="shared" si="79"/>
        <v/>
      </c>
      <c r="G66" s="354" t="str">
        <f t="shared" si="80"/>
        <v/>
      </c>
      <c r="H66" s="354" t="str">
        <f t="shared" si="81"/>
        <v/>
      </c>
      <c r="I66" s="355" t="str">
        <f t="shared" si="82"/>
        <v/>
      </c>
      <c r="J66" s="355" t="str">
        <f>IF(AND('DIV6 60'!J12&gt;'DIV6 60'!K12),1,"")</f>
        <v/>
      </c>
      <c r="K66" s="355" t="str">
        <f>IF(AND('DIV6 60'!K15&gt;'DIV6 60'!J15),1,"")</f>
        <v/>
      </c>
      <c r="L66" s="355" t="str">
        <f>IF(AND('DIV6 60'!K20&gt;'DIV6 60'!J20),1,"")</f>
        <v/>
      </c>
      <c r="M66" s="355" t="str">
        <f>IF(AND('DIV6 60'!K22&gt;'DIV6 60'!J22),1,"")</f>
        <v/>
      </c>
      <c r="N66" s="355" t="str">
        <f>IF(AND('DIV6 60'!K28&gt;'DIV6 60'!J28),1,"")</f>
        <v/>
      </c>
      <c r="O66" s="355"/>
      <c r="P66" s="355"/>
      <c r="Q66" s="355" t="str">
        <f t="shared" si="83"/>
        <v/>
      </c>
      <c r="R66" s="355" t="str">
        <f t="shared" si="84"/>
        <v/>
      </c>
      <c r="S66" s="355" t="str">
        <f>IF(AND('DIV6 60'!J12&lt;&gt;0,'DIV6 60'!K12&lt;&gt;0,'DIV6 60'!J12='DIV6 60'!K12),1,IF(AND('DIV6 60'!J12&lt;&gt;"",'DIV6 60'!K12&lt;&gt;"",'DIV6 60'!J12=0,'DIV6 60'!K12=0),"",""))</f>
        <v/>
      </c>
      <c r="T66" s="355" t="str">
        <f>IF(AND('DIV6 60'!J15&lt;&gt;0,'DIV6 60'!K15&lt;&gt;0,'DIV6 60'!J15='DIV6 60'!K15),1,IF(AND('DIV6 60'!J15&lt;&gt;"",'DIV6 60'!K15&lt;&gt;"",'DIV6 60'!J15=0,'DIV6 60'!K15=0),"",""))</f>
        <v/>
      </c>
      <c r="U66" s="355" t="str">
        <f>IF(AND('DIV6 60'!J20&lt;&gt;0,'DIV6 60'!K20&lt;&gt;0,'DIV6 60'!J20='DIV6 60'!K20),1,IF(AND('DIV6 60'!J20&lt;&gt;"",'DIV6 60'!K20&lt;&gt;"",'DIV6 60'!J20=0,'DIV6 60'!K20=0),"",""))</f>
        <v/>
      </c>
      <c r="V66" s="355" t="str">
        <f>IF(AND('DIV6 60'!J22&lt;&gt;0,'DIV6 60'!K22&lt;&gt;0,'DIV6 60'!J22='DIV6 60'!K22),1,IF(AND('DIV6 60'!J22&lt;&gt;"",'DIV6 60'!K22&lt;&gt;"",'DIV6 60'!J22=0,'DIV6 60'!K22=0),"",""))</f>
        <v/>
      </c>
      <c r="W66" s="355" t="str">
        <f>IF(AND('DIV6 60'!J28&lt;&gt;0,'DIV6 60'!K28&lt;&gt;0,'DIV6 60'!J28='DIV6 60'!K28),1,IF(AND('DIV6 60'!J28&lt;&gt;"",'DIV6 60'!K28&lt;&gt;"",'DIV6 60'!J28=0,'DIV6 60'!K28=0),"",""))</f>
        <v/>
      </c>
      <c r="X66" s="355"/>
      <c r="Y66" s="355"/>
      <c r="Z66" s="355" t="str">
        <f t="shared" si="85"/>
        <v/>
      </c>
      <c r="AA66" s="355" t="str">
        <f t="shared" si="86"/>
        <v/>
      </c>
      <c r="AB66" s="355" t="str">
        <f>IF(AND('DIV6 60'!J12&lt;'DIV6 60'!K12,'DIV6 60'!K12&lt;&gt;19),1,"")</f>
        <v/>
      </c>
      <c r="AC66" s="355" t="str">
        <f>IF(AND('DIV6 60'!K15&lt;'DIV6 60'!J15,'DIV6 60'!J15&lt;&gt;19),1,"")</f>
        <v/>
      </c>
      <c r="AD66" s="355" t="str">
        <f>IF(AND('DIV6 60'!K20&lt;'DIV6 60'!J20,'DIV6 60'!J20&lt;&gt;19),1,"")</f>
        <v/>
      </c>
      <c r="AE66" s="355" t="str">
        <f>IF(AND('DIV6 60'!K22&lt;'DIV6 60'!J22,'DIV6 60'!J22&lt;&gt;19),1,"")</f>
        <v/>
      </c>
      <c r="AF66" s="355" t="str">
        <f>IF(AND('DIV6 60'!K28&lt;'DIV6 60'!J28,'DIV6 60'!J28&lt;&gt;19),1,"")</f>
        <v/>
      </c>
      <c r="AG66" s="355"/>
      <c r="AH66" s="355"/>
      <c r="AI66" s="355" t="str">
        <f t="shared" si="87"/>
        <v/>
      </c>
      <c r="AJ66" s="355" t="str">
        <f t="shared" si="88"/>
        <v/>
      </c>
      <c r="AK66" s="355" t="str">
        <f>IF(AND('DIV6 60'!J12="",'DIV6 60'!K12=""),"",IF(AND('DIV6 60'!J12=0,'DIV6 60'!K12=19),1,IF(AND('DIV6 60'!J12=0,'DIV6 60'!K12=0),1,"")))</f>
        <v/>
      </c>
      <c r="AL66" s="355" t="str">
        <f>IF(AND('DIV6 60'!J15="",'DIV6 60'!K15=""),"",IF(AND('DIV6 60'!K15=0,'DIV6 60'!J15=19),1,IF(AND('DIV6 60'!J15=0,'DIV6 60'!K15=0),1,"")))</f>
        <v/>
      </c>
      <c r="AM66" s="355" t="str">
        <f>IF(AND('DIV6 60'!J20="",'DIV6 60'!K20=""),"",IF(AND('DIV6 60'!K20=0,'DIV6 60'!J20=19),1,IF(AND('DIV6 60'!J20=0,'DIV6 60'!K20=0),1,"")))</f>
        <v/>
      </c>
      <c r="AN66" s="355" t="str">
        <f>IF(AND('DIV6 60'!J22="",'DIV6 60'!K22=""),"",IF(AND('DIV6 60'!K22=0,'DIV6 60'!J22=19),1,IF(AND('DIV6 60'!J22=0,'DIV6 60'!K22=0),1,"")))</f>
        <v/>
      </c>
      <c r="AO66" s="355" t="str">
        <f>IF(AND('DIV6 60'!J28="",'DIV6 60'!K28=""),"",IF(AND('DIV6 60'!K28=0,'DIV6 60'!J28=19),1,IF(AND('DIV6 60'!J28=0,'DIV6 60'!K28=0),1,"")))</f>
        <v/>
      </c>
      <c r="AP66" s="355"/>
      <c r="AQ66" s="355"/>
      <c r="AR66" s="355" t="str">
        <f t="shared" si="89"/>
        <v/>
      </c>
      <c r="AS66" s="355" t="str">
        <f>IF(AND('DIV6 60'!J12="",'DIV6 60'!K12=""),"",IF('DIV6 60'!J12="",0,IF('DIV6 60'!J12&lt;&gt;"",'DIV6 60'!J12,IF('DIV6 60'!J12=0,0))))</f>
        <v/>
      </c>
      <c r="AT66" s="355" t="str">
        <f>IF(AND('DIV6 60'!J15="",'DIV6 60'!K15=""),"",IF('DIV6 60'!K15="",0,IF('DIV6 60'!K15&lt;&gt;"",'DIV6 60'!K15,IF('DIV6 60'!K15=0,0))))</f>
        <v/>
      </c>
      <c r="AU66" s="355" t="str">
        <f>IF(AND('DIV6 60'!J20="",'DIV6 60'!K20=""),"",IF('DIV6 60'!K20="",0,IF('DIV6 60'!K20&lt;&gt;"",'DIV6 60'!K20,IF('DIV6 60'!K20=0,0))))</f>
        <v/>
      </c>
      <c r="AV66" s="355" t="str">
        <f>IF(AND('DIV6 60'!J22="",'DIV6 60'!K22=""),"",IF('DIV6 60'!K22="",0,IF('DIV6 60'!K22&lt;&gt;"",'DIV6 60'!K22,IF('DIV6 60'!K22=0,0))))</f>
        <v/>
      </c>
      <c r="AW66" s="355" t="str">
        <f>IF(AND('DIV6 60'!J28="",'DIV6 60'!K28=""),"",IF('DIV6 60'!K28="",0,IF('DIV6 60'!K28&lt;&gt;"",'DIV6 60'!K28,IF('DIV6 60'!K28=0,0))))</f>
        <v/>
      </c>
      <c r="AX66" s="355"/>
      <c r="AY66" s="355"/>
      <c r="AZ66" s="355" t="str">
        <f t="shared" si="90"/>
        <v/>
      </c>
      <c r="BA66" s="355" t="str">
        <f>IF(AND('DIV6 60'!K12="",'DIV6 60'!J12=""),"",IF('DIV6 60'!K12="",0,IF('DIV6 60'!K12&lt;&gt;"",'DIV6 60'!K12,IF('DIV6 60'!K312=0,0))))</f>
        <v/>
      </c>
      <c r="BB66" s="355" t="str">
        <f>IF(AND('DIV6 60'!K15="",'DIV6 60'!J15=""),"",IF('DIV6 60'!J15="",0,IF('DIV6 60'!J15&lt;&gt;"",'DIV6 60'!J15,IF('DIV6 60'!J15=0,0))))</f>
        <v/>
      </c>
      <c r="BC66" s="355" t="str">
        <f>IF(AND('DIV6 60'!K20="",'DIV6 60'!J20=""),"",IF('DIV6 60'!J20="",0,IF('DIV6 60'!J20&lt;&gt;"",'DIV6 60'!J20,IF('DIV6 60'!J20=0,0))))</f>
        <v/>
      </c>
      <c r="BD66" s="355" t="str">
        <f>IF(AND('DIV6 60'!K22="",'DIV6 60'!J22=""),"",IF('DIV6 60'!J22="",0,IF('DIV6 60'!J22&lt;&gt;"",'DIV6 60'!J22,IF('DIV6 60'!J22=0,0))))</f>
        <v/>
      </c>
      <c r="BE66" s="355" t="str">
        <f>IF(AND('DIV6 60'!K28="",'DIV6 60'!J28=""),"",IF('DIV6 60'!J28="",0,IF('DIV6 60'!J28&lt;&gt;"",'DIV6 60'!J28,IF('DIV6 60'!J28=0,0))))</f>
        <v/>
      </c>
      <c r="BF66" s="355"/>
      <c r="BG66" s="355"/>
      <c r="BH66" s="288" t="str">
        <f t="shared" si="91"/>
        <v/>
      </c>
    </row>
    <row r="67" spans="1:60" ht="15.75" thickBot="1" x14ac:dyDescent="0.25">
      <c r="A67" s="296">
        <v>6</v>
      </c>
      <c r="B67" s="356" t="str">
        <f>'DIV6 60'!$B$8</f>
        <v>6Exempt</v>
      </c>
      <c r="C67" s="357">
        <f>IF(OR(OR(OR(OR(D67&lt;&gt;"",E67&lt;&gt;"",F67&lt;&gt;"",G67&lt;&gt;"")))),SUM(D67:G67),-1)</f>
        <v>-1</v>
      </c>
      <c r="D67" s="357" t="str">
        <f t="shared" si="77"/>
        <v/>
      </c>
      <c r="E67" s="357" t="str">
        <f t="shared" si="78"/>
        <v/>
      </c>
      <c r="F67" s="357" t="str">
        <f t="shared" si="79"/>
        <v/>
      </c>
      <c r="G67" s="357" t="str">
        <f t="shared" si="80"/>
        <v/>
      </c>
      <c r="H67" s="357" t="str">
        <f t="shared" si="81"/>
        <v/>
      </c>
      <c r="I67" s="358" t="str">
        <f t="shared" si="82"/>
        <v/>
      </c>
      <c r="J67" s="358" t="str">
        <f>IF(AND('DIV6 60'!K12&gt;'DIV6 60'!J12),1,"")</f>
        <v/>
      </c>
      <c r="K67" s="358" t="str">
        <f>IF(AND('DIV6 60'!K16&gt;'DIV6 60'!J16),1,"")</f>
        <v/>
      </c>
      <c r="L67" s="358" t="str">
        <f>IF(AND('DIV6 60'!K19&gt;'DIV6 60'!J19),1,"")</f>
        <v/>
      </c>
      <c r="M67" s="358" t="str">
        <f>IF(AND('DIV6 60'!K24&gt;'DIV6 60'!J24),1,"")</f>
        <v/>
      </c>
      <c r="N67" s="358" t="str">
        <f>IF(AND('DIV6 60'!K26&gt;'DIV6 60'!J26),1,"")</f>
        <v/>
      </c>
      <c r="O67" s="358"/>
      <c r="P67" s="358"/>
      <c r="Q67" s="358" t="str">
        <f t="shared" si="83"/>
        <v/>
      </c>
      <c r="R67" s="358" t="str">
        <f t="shared" si="84"/>
        <v/>
      </c>
      <c r="S67" s="358" t="str">
        <f>IF(AND('DIV6 60'!J12&lt;&gt;0,'DIV6 60'!K12&lt;&gt;0,'DIV6 60'!J12='DIV6 60'!K12),1,IF(AND('DIV6 60'!J12&lt;&gt;"",'DIV6 60'!K12&lt;&gt;"",'DIV6 60'!J12=0,'DIV6 60'!K12=0),"",""))</f>
        <v/>
      </c>
      <c r="T67" s="358" t="str">
        <f>IF(AND('DIV6 60'!J16&lt;&gt;0,'DIV6 60'!K16&lt;&gt;0,'DIV6 60'!J16='DIV6 60'!K16),1,IF(AND('DIV6 60'!J16&lt;&gt;"",'DIV6 60'!K16&lt;&gt;"",'DIV6 60'!J16=0,'DIV6 60'!K16=0),"",""))</f>
        <v/>
      </c>
      <c r="U67" s="358" t="str">
        <f>IF(AND('DIV6 60'!J19&lt;&gt;0,'DIV6 60'!K19&lt;&gt;0,'DIV6 60'!J19='DIV6 60'!K19),1,IF(AND('DIV6 60'!J19&lt;&gt;"",'DIV6 60'!K19&lt;&gt;"",'DIV6 60'!J19=0,'DIV6 60'!K19=0),"",""))</f>
        <v/>
      </c>
      <c r="V67" s="358" t="str">
        <f>IF(AND('DIV6 60'!J24&lt;&gt;0,'DIV6 60'!K24&lt;&gt;0,'DIV6 60'!J24='DIV6 60'!K24),1,IF(AND('DIV6 60'!J24&lt;&gt;"",'DIV6 60'!K24&lt;&gt;"",'DIV6 60'!J24=0,'DIV6 60'!K24=0),"",""))</f>
        <v/>
      </c>
      <c r="W67" s="358" t="str">
        <f>IF(AND('DIV6 60'!J26&lt;&gt;0,'DIV6 60'!K26&lt;&gt;0,'DIV6 60'!J26='DIV6 60'!K26),1,IF(AND('DIV6 60'!J26&lt;&gt;"",'DIV6 60'!K26&lt;&gt;"",'DIV6 60'!J26=0,'DIV6 60'!K26=0),"",""))</f>
        <v/>
      </c>
      <c r="X67" s="358"/>
      <c r="Y67" s="358"/>
      <c r="Z67" s="358" t="str">
        <f t="shared" si="85"/>
        <v/>
      </c>
      <c r="AA67" s="358" t="str">
        <f t="shared" si="86"/>
        <v/>
      </c>
      <c r="AB67" s="358" t="str">
        <f>IF(AND('DIV6 60'!K12&lt;'DIV6 60'!J12,'DIV6 60'!J12&lt;&gt;19),1,"")</f>
        <v/>
      </c>
      <c r="AC67" s="358" t="str">
        <f>IF(AND('DIV6 60'!K16&lt;'DIV6 60'!J16,'DIV6 60'!J16&lt;&gt;19),1,"")</f>
        <v/>
      </c>
      <c r="AD67" s="358" t="str">
        <f>IF(AND('DIV6 60'!K19&lt;'DIV6 60'!J19,'DIV6 60'!J19&lt;&gt;19),1,"")</f>
        <v/>
      </c>
      <c r="AE67" s="358" t="str">
        <f>IF(AND('DIV6 60'!K24&lt;'DIV6 60'!J24,'DIV6 60'!J24&lt;&gt;19),1,"")</f>
        <v/>
      </c>
      <c r="AF67" s="358" t="str">
        <f>IF(AND('DIV6 60'!K26&lt;'DIV6 60'!J26,'DIV6 60'!J26&lt;&gt;19),1,"")</f>
        <v/>
      </c>
      <c r="AG67" s="358"/>
      <c r="AH67" s="358"/>
      <c r="AI67" s="358" t="str">
        <f t="shared" si="87"/>
        <v/>
      </c>
      <c r="AJ67" s="358" t="str">
        <f t="shared" si="88"/>
        <v/>
      </c>
      <c r="AK67" s="358" t="str">
        <f>IF(AND('DIV6 60'!J12="",'DIV6 60'!K12=""),"",IF(AND('DIV6 60'!K12=0,'DIV6 60'!J12=19),1,IF(AND('DIV6 60'!J12=0,'DIV6 60'!K12=0),1,"")))</f>
        <v/>
      </c>
      <c r="AL67" s="358" t="str">
        <f>IF(AND('DIV6 60'!J16="",'DIV6 60'!K16=""),"",IF(AND('DIV6 60'!K16=0,'DIV6 60'!J16=19),1,IF(AND('DIV6 60'!J16=0,'DIV6 60'!K16=0),1,"")))</f>
        <v/>
      </c>
      <c r="AM67" s="358" t="str">
        <f>IF(AND('DIV6 60'!J19="",'DIV6 60'!K19=""),"",IF(AND('DIV6 60'!K19=0,'DIV6 60'!J19=19),1,IF(AND('DIV6 60'!J19=0,'DIV6 60'!K19=0),1,"")))</f>
        <v/>
      </c>
      <c r="AN67" s="358" t="str">
        <f>IF(AND('DIV6 60'!J24="",'DIV6 60'!K24=""),"",IF(AND('DIV6 60'!K24=0,'DIV6 60'!J24=19),1,IF(AND('DIV6 60'!J24=0,'DIV6 60'!K24=0),1,"")))</f>
        <v/>
      </c>
      <c r="AO67" s="358" t="str">
        <f>IF(AND('DIV6 60'!J26="",'DIV6 60'!K26=""),"",IF(AND('DIV6 60'!K26=0,'DIV6 60'!J26=19),1,IF(AND('DIV6 60'!J26=0,'DIV6 60'!K26=0),1,"")))</f>
        <v/>
      </c>
      <c r="AP67" s="358"/>
      <c r="AQ67" s="358"/>
      <c r="AR67" s="358" t="str">
        <f t="shared" si="89"/>
        <v/>
      </c>
      <c r="AS67" s="358" t="str">
        <f>IF(AND('DIV6 60'!J12="",'DIV6 60'!K12=""),"",IF('DIV6 60'!K12="",0,IF('DIV6 60'!K12&lt;&gt;"",'DIV6 60'!K12,IF('DIV6 60'!K12=0,0))))</f>
        <v/>
      </c>
      <c r="AT67" s="358" t="str">
        <f>IF(AND('DIV6 60'!J16="",'DIV6 60'!K16=""),"",IF('DIV6 60'!K16="",0,IF('DIV6 60'!K16&lt;&gt;"",'DIV6 60'!K16,IF('DIV6 60'!K16=0,0))))</f>
        <v/>
      </c>
      <c r="AU67" s="358" t="str">
        <f>IF(AND('DIV6 60'!J19="",'DIV6 60'!K19=""),"",IF('DIV6 60'!K19="",0,IF('DIV6 60'!K19&lt;&gt;"",'DIV6 60'!K19,IF('DIV6 60'!K19=0,0))))</f>
        <v/>
      </c>
      <c r="AV67" s="358" t="str">
        <f>IF(AND('DIV6 60'!J24="",'DIV6 60'!K24=""),"",IF('DIV6 60'!K24="",0,IF('DIV6 60'!K24&lt;&gt;"",'DIV6 60'!K24,IF('DIV6 60'!K24=0,0))))</f>
        <v/>
      </c>
      <c r="AW67" s="358" t="str">
        <f>IF(AND('DIV6 60'!J26="",'DIV6 60'!K26=""),"",IF('DIV6 60'!K26="",0,IF('DIV6 60'!K26&lt;&gt;"",'DIV6 60'!K26,IF('DIV6 60'!K26=0,0))))</f>
        <v/>
      </c>
      <c r="AX67" s="358"/>
      <c r="AY67" s="358"/>
      <c r="AZ67" s="358" t="str">
        <f t="shared" si="90"/>
        <v/>
      </c>
      <c r="BA67" s="358" t="str">
        <f>IF(AND('DIV6 60'!K12="",'DIV6 60'!J12=""),"",IF('DIV6 60'!J12="",0,IF('DIV6 60'!J12&lt;&gt;"",'DIV6 60'!J12,IF('DIV6 60'!J12=0,0))))</f>
        <v/>
      </c>
      <c r="BB67" s="358" t="str">
        <f>IF(AND('DIV6 60'!K16="",'DIV6 60'!J16=""),"",IF('DIV6 60'!J16="",0,IF('DIV6 60'!J16&lt;&gt;"",'DIV6 60'!J16,IF('DIV6 60'!J16=0,0))))</f>
        <v/>
      </c>
      <c r="BC67" s="358" t="str">
        <f>IF(AND('DIV6 60'!K19="",'DIV6 60'!J19=""),"",IF('DIV6 60'!J19="",0,IF('DIV6 60'!J19&lt;&gt;"",'DIV6 60'!J19,IF('DIV6 60'!J19=0,0))))</f>
        <v/>
      </c>
      <c r="BD67" s="358" t="str">
        <f>IF(AND('DIV6 60'!K24="",'DIV6 60'!J24=""),"",IF('DIV6 60'!J24="",0,IF('DIV6 60'!J24&lt;&gt;"",'DIV6 60'!J24,IF('DIV6 60'!J24=0,0))))</f>
        <v/>
      </c>
      <c r="BE67" s="358" t="str">
        <f>IF(AND('DIV6 60'!K26="",'DIV6 60'!J26=""),"",IF('DIV6 60'!J26="",0,IF('DIV6 60'!J26&lt;&gt;"",'DIV6 60'!J26,IF('DIV6 60'!J26=0,0))))</f>
        <v/>
      </c>
      <c r="BF67" s="358"/>
      <c r="BG67" s="358"/>
      <c r="BH67" s="292" t="str">
        <f t="shared" si="91"/>
        <v/>
      </c>
    </row>
    <row r="68" spans="1:60" ht="15.75" thickTop="1" x14ac:dyDescent="0.2">
      <c r="A68" s="329"/>
      <c r="B68" s="330"/>
      <c r="C68" s="331"/>
      <c r="D68" s="331"/>
      <c r="E68" s="331"/>
      <c r="F68" s="331"/>
      <c r="G68" s="331"/>
      <c r="H68" s="331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</row>
    <row r="69" spans="1:60" ht="15" x14ac:dyDescent="0.2">
      <c r="A69" s="329"/>
      <c r="B69" s="330"/>
      <c r="C69" s="331"/>
      <c r="D69" s="331"/>
      <c r="E69" s="331"/>
      <c r="F69" s="331"/>
      <c r="G69" s="331"/>
      <c r="H69" s="331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</row>
    <row r="70" spans="1:60" x14ac:dyDescent="0.2">
      <c r="A70" s="243" t="s">
        <v>468</v>
      </c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244"/>
      <c r="AL70" s="244"/>
      <c r="AM70" s="244"/>
      <c r="AN70" s="244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4"/>
      <c r="BB70" s="244"/>
      <c r="BC70" s="244"/>
      <c r="BD70" s="244"/>
      <c r="BE70" s="244"/>
      <c r="BF70" s="244"/>
      <c r="BG70" s="244"/>
      <c r="BH70" s="244"/>
    </row>
    <row r="71" spans="1:60" ht="22.5" x14ac:dyDescent="0.2">
      <c r="A71" s="293" t="s">
        <v>495</v>
      </c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244"/>
      <c r="AL71" s="244"/>
      <c r="AM71" s="244"/>
      <c r="AN71" s="244"/>
      <c r="AO71" s="244"/>
      <c r="AP71" s="244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244"/>
    </row>
    <row r="72" spans="1:60" x14ac:dyDescent="0.2">
      <c r="A72" s="245" t="s">
        <v>469</v>
      </c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  <c r="AM72" s="246"/>
      <c r="AN72" s="246"/>
      <c r="AO72" s="246"/>
      <c r="AP72" s="246"/>
      <c r="AQ72" s="246"/>
      <c r="AR72" s="246"/>
      <c r="AS72" s="246"/>
      <c r="AT72" s="246"/>
      <c r="AU72" s="246"/>
      <c r="AV72" s="246"/>
      <c r="AW72" s="246"/>
      <c r="AX72" s="246"/>
      <c r="AY72" s="246"/>
      <c r="AZ72" s="246"/>
      <c r="BA72" s="246"/>
      <c r="BB72" s="246"/>
      <c r="BC72" s="246"/>
      <c r="BD72" s="246"/>
      <c r="BE72" s="246"/>
      <c r="BF72" s="246"/>
      <c r="BG72" s="246"/>
      <c r="BH72" s="246"/>
    </row>
    <row r="73" spans="1:60" x14ac:dyDescent="0.2">
      <c r="A73" s="245" t="s">
        <v>470</v>
      </c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  <c r="AM73" s="246"/>
      <c r="AN73" s="246"/>
      <c r="AO73" s="246"/>
      <c r="AP73" s="246"/>
      <c r="AQ73" s="246"/>
      <c r="AR73" s="246"/>
      <c r="AS73" s="246"/>
      <c r="AT73" s="246"/>
      <c r="AU73" s="246"/>
      <c r="AV73" s="246"/>
      <c r="AW73" s="246"/>
      <c r="AX73" s="246"/>
      <c r="AY73" s="246"/>
      <c r="AZ73" s="246"/>
      <c r="BA73" s="246"/>
      <c r="BB73" s="246"/>
      <c r="BC73" s="246"/>
      <c r="BD73" s="246"/>
      <c r="BE73" s="246"/>
      <c r="BF73" s="246"/>
      <c r="BG73" s="246"/>
      <c r="BH73" s="246"/>
    </row>
    <row r="74" spans="1:60" x14ac:dyDescent="0.2">
      <c r="A74" s="245" t="s">
        <v>471</v>
      </c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6"/>
      <c r="AO74" s="246"/>
      <c r="AP74" s="246"/>
      <c r="AQ74" s="246"/>
      <c r="AR74" s="246"/>
      <c r="AS74" s="246"/>
      <c r="AT74" s="246"/>
      <c r="AU74" s="246"/>
      <c r="AV74" s="246"/>
      <c r="AW74" s="246"/>
      <c r="AX74" s="246"/>
      <c r="AY74" s="246"/>
      <c r="AZ74" s="246"/>
      <c r="BA74" s="246"/>
      <c r="BB74" s="246"/>
      <c r="BC74" s="246"/>
      <c r="BD74" s="246"/>
      <c r="BE74" s="246"/>
      <c r="BF74" s="246"/>
      <c r="BG74" s="246"/>
      <c r="BH74" s="246"/>
    </row>
    <row r="75" spans="1:60" x14ac:dyDescent="0.2">
      <c r="A75" s="245" t="s">
        <v>476</v>
      </c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46"/>
      <c r="AP75" s="246"/>
      <c r="AQ75" s="246"/>
      <c r="AR75" s="246"/>
      <c r="AS75" s="246"/>
      <c r="AT75" s="246"/>
      <c r="AU75" s="246"/>
      <c r="AV75" s="246"/>
      <c r="AW75" s="246"/>
      <c r="AX75" s="246"/>
      <c r="AY75" s="246"/>
      <c r="AZ75" s="246"/>
      <c r="BA75" s="246"/>
      <c r="BB75" s="246"/>
      <c r="BC75" s="246"/>
      <c r="BD75" s="246"/>
      <c r="BE75" s="246"/>
      <c r="BF75" s="246"/>
      <c r="BG75" s="246"/>
      <c r="BH75" s="246"/>
    </row>
    <row r="76" spans="1:60" x14ac:dyDescent="0.2">
      <c r="A76" s="245" t="s">
        <v>475</v>
      </c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  <c r="AM76" s="246"/>
      <c r="AN76" s="246"/>
      <c r="AO76" s="246"/>
      <c r="AP76" s="246"/>
      <c r="AQ76" s="246"/>
      <c r="AR76" s="246"/>
      <c r="AS76" s="246"/>
      <c r="AT76" s="246"/>
      <c r="AU76" s="246"/>
      <c r="AV76" s="246"/>
      <c r="AW76" s="246"/>
      <c r="AX76" s="246"/>
      <c r="AY76" s="246"/>
      <c r="AZ76" s="246"/>
      <c r="BA76" s="246"/>
      <c r="BB76" s="246"/>
      <c r="BC76" s="246"/>
      <c r="BD76" s="246"/>
      <c r="BE76" s="246"/>
      <c r="BF76" s="246"/>
      <c r="BG76" s="246"/>
      <c r="BH76" s="246"/>
    </row>
    <row r="77" spans="1:60" x14ac:dyDescent="0.2">
      <c r="A77" s="247" t="s">
        <v>472</v>
      </c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8"/>
      <c r="AO77" s="248"/>
      <c r="AP77" s="248"/>
      <c r="AQ77" s="248"/>
      <c r="AR77" s="248"/>
      <c r="AS77" s="248"/>
      <c r="AT77" s="248"/>
      <c r="AU77" s="248"/>
      <c r="AV77" s="248"/>
      <c r="AW77" s="248"/>
      <c r="AX77" s="248"/>
      <c r="AY77" s="248"/>
      <c r="AZ77" s="248"/>
      <c r="BA77" s="248"/>
      <c r="BB77" s="248"/>
      <c r="BC77" s="248"/>
      <c r="BD77" s="248"/>
      <c r="BE77" s="248"/>
      <c r="BF77" s="248"/>
      <c r="BG77" s="248"/>
      <c r="BH77" s="248"/>
    </row>
    <row r="78" spans="1:60" x14ac:dyDescent="0.2">
      <c r="A78" s="247" t="s">
        <v>473</v>
      </c>
      <c r="B78" s="248"/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248"/>
      <c r="AP78" s="248"/>
      <c r="AQ78" s="248"/>
      <c r="AR78" s="248"/>
      <c r="AS78" s="248"/>
      <c r="AT78" s="248"/>
      <c r="AU78" s="248"/>
      <c r="AV78" s="248"/>
      <c r="AW78" s="248"/>
      <c r="AX78" s="248"/>
      <c r="AY78" s="248"/>
      <c r="AZ78" s="248"/>
      <c r="BA78" s="248"/>
      <c r="BB78" s="248"/>
      <c r="BC78" s="248"/>
      <c r="BD78" s="248"/>
      <c r="BE78" s="248"/>
      <c r="BF78" s="248"/>
      <c r="BG78" s="248"/>
      <c r="BH78" s="248"/>
    </row>
    <row r="79" spans="1:60" x14ac:dyDescent="0.2">
      <c r="A79" s="247" t="s">
        <v>474</v>
      </c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8"/>
      <c r="AP79" s="248"/>
      <c r="AQ79" s="248"/>
      <c r="AR79" s="248"/>
      <c r="AS79" s="248"/>
      <c r="AT79" s="248"/>
      <c r="AU79" s="248"/>
      <c r="AV79" s="248"/>
      <c r="AW79" s="248"/>
      <c r="AX79" s="248"/>
      <c r="AY79" s="248"/>
      <c r="AZ79" s="248"/>
      <c r="BA79" s="248"/>
      <c r="BB79" s="248"/>
      <c r="BC79" s="248"/>
      <c r="BD79" s="248"/>
      <c r="BE79" s="248"/>
      <c r="BF79" s="248"/>
      <c r="BG79" s="248"/>
      <c r="BH79" s="248"/>
    </row>
    <row r="80" spans="1:60" x14ac:dyDescent="0.2">
      <c r="A80" s="247" t="s">
        <v>477</v>
      </c>
      <c r="B80" s="248"/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248"/>
      <c r="BC80" s="248"/>
      <c r="BD80" s="248"/>
      <c r="BE80" s="248"/>
      <c r="BF80" s="248"/>
      <c r="BG80" s="248"/>
      <c r="BH80" s="248"/>
    </row>
    <row r="81" spans="1:60" x14ac:dyDescent="0.2">
      <c r="A81" s="247" t="s">
        <v>478</v>
      </c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8"/>
      <c r="AZ81" s="248"/>
      <c r="BA81" s="248"/>
      <c r="BB81" s="248"/>
      <c r="BC81" s="248"/>
      <c r="BD81" s="248"/>
      <c r="BE81" s="248"/>
      <c r="BF81" s="248"/>
      <c r="BG81" s="248"/>
      <c r="BH81" s="248"/>
    </row>
    <row r="87" spans="1:60" ht="15" x14ac:dyDescent="0.2">
      <c r="AF87" s="156" t="str">
        <f>IF(AND('DIV1 60'!A49="",'DIV1 60'!B49=""),"",IF(AND('DIV1 60'!A49=0,'DIV1 60'!B49=19),1,IF(AND('DIV1 60'!A49=0,'DIV1 60'!B49=0),1,"")))</f>
        <v/>
      </c>
    </row>
  </sheetData>
  <sheetProtection password="DB1B" sheet="1" objects="1" scenarios="1"/>
  <sortState xmlns:xlrd2="http://schemas.microsoft.com/office/spreadsheetml/2017/richdata2" ref="B62:BH67">
    <sortCondition descending="1" ref="C62:C67"/>
    <sortCondition descending="1" ref="BH62:BH67"/>
    <sortCondition ref="B62:B67"/>
  </sortState>
  <mergeCells count="10">
    <mergeCell ref="A49:BH49"/>
    <mergeCell ref="A59:BH59"/>
    <mergeCell ref="A39:BH39"/>
    <mergeCell ref="A29:BH29"/>
    <mergeCell ref="A19:BH19"/>
    <mergeCell ref="A7:AV7"/>
    <mergeCell ref="A1:BH1"/>
    <mergeCell ref="A5:BH5"/>
    <mergeCell ref="A9:BH9"/>
    <mergeCell ref="A3:BH3"/>
  </mergeCells>
  <conditionalFormatting sqref="B17 B27 B37">
    <cfRule type="cellIs" dxfId="13" priority="13" stopIfTrue="1" operator="equal">
      <formula>"Exempt"</formula>
    </cfRule>
  </conditionalFormatting>
  <conditionalFormatting sqref="C17 C27 C37 C47 C57 C67">
    <cfRule type="cellIs" dxfId="12" priority="12" stopIfTrue="1" operator="equal">
      <formula>-1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verticalDpi="300" r:id="rId1"/>
  <rowBreaks count="1" manualBreakCount="1">
    <brk id="48" max="5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5" r:id="rId4" name="Button 3">
              <controlPr locked="0" defaultSize="0" print="0" autoFill="0" autoPict="0" macro="[0]!TriDiv155">
                <anchor moveWithCells="1" sizeWithCells="1">
                  <from>
                    <xdr:col>60</xdr:col>
                    <xdr:colOff>190500</xdr:colOff>
                    <xdr:row>12</xdr:row>
                    <xdr:rowOff>171450</xdr:rowOff>
                  </from>
                  <to>
                    <xdr:col>61</xdr:col>
                    <xdr:colOff>257175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5" name="Button 4">
              <controlPr locked="0" defaultSize="0" print="0" autoFill="0" autoPict="0" macro="[0]!TriDIV160">
                <anchor moveWithCells="1" sizeWithCells="1">
                  <from>
                    <xdr:col>60</xdr:col>
                    <xdr:colOff>190500</xdr:colOff>
                    <xdr:row>22</xdr:row>
                    <xdr:rowOff>171450</xdr:rowOff>
                  </from>
                  <to>
                    <xdr:col>61</xdr:col>
                    <xdr:colOff>257175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7" r:id="rId6" name="Button 5">
              <controlPr locked="0" defaultSize="0" print="0" autoFill="0" autoPict="0" macro="[0]!TriDIV360">
                <anchor moveWithCells="1" sizeWithCells="1">
                  <from>
                    <xdr:col>60</xdr:col>
                    <xdr:colOff>190500</xdr:colOff>
                    <xdr:row>33</xdr:row>
                    <xdr:rowOff>0</xdr:rowOff>
                  </from>
                  <to>
                    <xdr:col>61</xdr:col>
                    <xdr:colOff>257175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7" name="Button 6">
              <controlPr locked="0" defaultSize="0" print="0" autoFill="0" autoPict="0" macro="[0]!TriDIV460">
                <anchor moveWithCells="1" sizeWithCells="1">
                  <from>
                    <xdr:col>60</xdr:col>
                    <xdr:colOff>190500</xdr:colOff>
                    <xdr:row>41</xdr:row>
                    <xdr:rowOff>190500</xdr:rowOff>
                  </from>
                  <to>
                    <xdr:col>61</xdr:col>
                    <xdr:colOff>257175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9" r:id="rId8" name="Button 7">
              <controlPr locked="0" defaultSize="0" print="0" autoFill="0" autoPict="0" macro="[0]!TriDIV560">
                <anchor moveWithCells="1" sizeWithCells="1">
                  <from>
                    <xdr:col>60</xdr:col>
                    <xdr:colOff>190500</xdr:colOff>
                    <xdr:row>53</xdr:row>
                    <xdr:rowOff>0</xdr:rowOff>
                  </from>
                  <to>
                    <xdr:col>61</xdr:col>
                    <xdr:colOff>257175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0" r:id="rId9" name="Button 8">
              <controlPr locked="0" defaultSize="0" print="0" autoFill="0" autoPict="0" macro="[0]!TriDIV660">
                <anchor moveWithCells="1" sizeWithCells="1">
                  <from>
                    <xdr:col>60</xdr:col>
                    <xdr:colOff>190500</xdr:colOff>
                    <xdr:row>63</xdr:row>
                    <xdr:rowOff>0</xdr:rowOff>
                  </from>
                  <to>
                    <xdr:col>61</xdr:col>
                    <xdr:colOff>257175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36"/>
  <dimension ref="A1:U129"/>
  <sheetViews>
    <sheetView workbookViewId="0">
      <selection sqref="A1:I1"/>
    </sheetView>
  </sheetViews>
  <sheetFormatPr baseColWidth="10" defaultRowHeight="12.75" x14ac:dyDescent="0.2"/>
  <cols>
    <col min="1" max="4" width="11.42578125" style="185"/>
    <col min="5" max="5" width="6.7109375" style="185" customWidth="1"/>
    <col min="6" max="16384" width="11.42578125" style="185"/>
  </cols>
  <sheetData>
    <row r="1" spans="1:9" ht="18.75" x14ac:dyDescent="0.2">
      <c r="A1" s="652" t="s">
        <v>16</v>
      </c>
      <c r="B1" s="652"/>
      <c r="C1" s="652"/>
      <c r="D1" s="652"/>
      <c r="E1" s="652"/>
      <c r="F1" s="652"/>
      <c r="G1" s="652"/>
      <c r="H1" s="652"/>
      <c r="I1" s="652"/>
    </row>
    <row r="3" spans="1:9" ht="15.75" x14ac:dyDescent="0.2">
      <c r="A3" s="653" t="s">
        <v>43</v>
      </c>
      <c r="B3" s="653"/>
      <c r="C3" s="653"/>
      <c r="D3" s="653"/>
      <c r="E3" s="653"/>
      <c r="F3" s="653"/>
      <c r="G3" s="653"/>
      <c r="H3" s="653"/>
      <c r="I3" s="653"/>
    </row>
    <row r="4" spans="1:9" ht="15.75" x14ac:dyDescent="0.2">
      <c r="A4" s="653" t="s">
        <v>275</v>
      </c>
      <c r="B4" s="653"/>
      <c r="C4" s="653"/>
      <c r="D4" s="653"/>
      <c r="E4" s="653"/>
      <c r="F4" s="653"/>
      <c r="G4" s="653"/>
      <c r="H4" s="653"/>
      <c r="I4" s="653"/>
    </row>
    <row r="6" spans="1:9" ht="15.75" customHeight="1" x14ac:dyDescent="0.2">
      <c r="A6" s="654" t="s">
        <v>44</v>
      </c>
      <c r="B6" s="654"/>
      <c r="C6" s="654"/>
      <c r="D6" s="654"/>
      <c r="E6" s="654"/>
      <c r="F6" s="654"/>
      <c r="G6" s="654"/>
      <c r="H6" s="654"/>
      <c r="I6" s="654"/>
    </row>
    <row r="8" spans="1:9" ht="15.75" customHeight="1" x14ac:dyDescent="0.2">
      <c r="A8" s="268" t="s">
        <v>45</v>
      </c>
      <c r="B8" s="268"/>
      <c r="F8" s="281" t="s">
        <v>257</v>
      </c>
      <c r="H8" s="281"/>
      <c r="I8" s="281"/>
    </row>
    <row r="9" spans="1:9" ht="12.75" customHeight="1" x14ac:dyDescent="0.2">
      <c r="A9" s="281" t="s">
        <v>333</v>
      </c>
      <c r="F9" s="281" t="s">
        <v>258</v>
      </c>
      <c r="H9" s="281"/>
      <c r="I9" s="281"/>
    </row>
    <row r="10" spans="1:9" ht="12.75" customHeight="1" x14ac:dyDescent="0.2">
      <c r="A10" s="281" t="s">
        <v>172</v>
      </c>
      <c r="F10" s="281" t="s">
        <v>336</v>
      </c>
      <c r="G10" s="281"/>
      <c r="H10" s="281"/>
      <c r="I10" s="281"/>
    </row>
    <row r="11" spans="1:9" ht="12.75" customHeight="1" x14ac:dyDescent="0.2">
      <c r="A11" s="281" t="s">
        <v>173</v>
      </c>
      <c r="F11" s="281" t="s">
        <v>335</v>
      </c>
      <c r="G11" s="281"/>
    </row>
    <row r="12" spans="1:9" ht="12.75" customHeight="1" x14ac:dyDescent="0.2">
      <c r="A12" s="281" t="s">
        <v>174</v>
      </c>
      <c r="F12" s="281" t="s">
        <v>269</v>
      </c>
      <c r="G12" s="281"/>
    </row>
    <row r="13" spans="1:9" ht="12.75" customHeight="1" x14ac:dyDescent="0.2">
      <c r="A13" s="281" t="s">
        <v>354</v>
      </c>
      <c r="F13" s="155" t="s">
        <v>314</v>
      </c>
    </row>
    <row r="14" spans="1:9" ht="12.75" customHeight="1" x14ac:dyDescent="0.2">
      <c r="A14" s="281" t="s">
        <v>353</v>
      </c>
      <c r="F14" s="281" t="s">
        <v>315</v>
      </c>
    </row>
    <row r="15" spans="1:9" ht="12.75" customHeight="1" x14ac:dyDescent="0.2">
      <c r="F15" s="281" t="s">
        <v>316</v>
      </c>
    </row>
    <row r="16" spans="1:9" ht="15.75" customHeight="1" x14ac:dyDescent="0.2">
      <c r="A16" s="268" t="s">
        <v>46</v>
      </c>
      <c r="B16" s="268"/>
      <c r="F16" s="281" t="s">
        <v>259</v>
      </c>
    </row>
    <row r="17" spans="1:6" ht="12.75" customHeight="1" x14ac:dyDescent="0.2">
      <c r="A17" s="281" t="s">
        <v>47</v>
      </c>
      <c r="F17" s="281" t="s">
        <v>260</v>
      </c>
    </row>
    <row r="18" spans="1:6" ht="12.75" customHeight="1" x14ac:dyDescent="0.2">
      <c r="A18" s="281" t="s">
        <v>48</v>
      </c>
      <c r="F18" s="281" t="s">
        <v>327</v>
      </c>
    </row>
    <row r="19" spans="1:6" ht="12.75" customHeight="1" x14ac:dyDescent="0.2">
      <c r="A19" s="281" t="s">
        <v>49</v>
      </c>
      <c r="F19" s="281" t="s">
        <v>268</v>
      </c>
    </row>
    <row r="20" spans="1:6" ht="12.75" customHeight="1" x14ac:dyDescent="0.2">
      <c r="A20" s="281" t="s">
        <v>50</v>
      </c>
      <c r="F20" s="281" t="s">
        <v>261</v>
      </c>
    </row>
    <row r="21" spans="1:6" ht="12.75" customHeight="1" x14ac:dyDescent="0.2">
      <c r="A21" s="281" t="s">
        <v>175</v>
      </c>
      <c r="F21" s="281" t="s">
        <v>262</v>
      </c>
    </row>
    <row r="22" spans="1:6" ht="12.75" customHeight="1" x14ac:dyDescent="0.2">
      <c r="A22" s="281" t="s">
        <v>177</v>
      </c>
      <c r="F22" s="281" t="s">
        <v>328</v>
      </c>
    </row>
    <row r="23" spans="1:6" ht="12.75" customHeight="1" x14ac:dyDescent="0.2">
      <c r="A23" s="281" t="s">
        <v>176</v>
      </c>
      <c r="F23" s="281" t="s">
        <v>267</v>
      </c>
    </row>
    <row r="24" spans="1:6" ht="12.75" customHeight="1" x14ac:dyDescent="0.2">
      <c r="A24" s="281" t="s">
        <v>499</v>
      </c>
      <c r="F24" s="281" t="s">
        <v>263</v>
      </c>
    </row>
    <row r="25" spans="1:6" ht="12.75" customHeight="1" x14ac:dyDescent="0.2">
      <c r="A25" s="281" t="s">
        <v>51</v>
      </c>
      <c r="F25" s="281" t="s">
        <v>264</v>
      </c>
    </row>
    <row r="26" spans="1:6" ht="12.75" customHeight="1" x14ac:dyDescent="0.2">
      <c r="F26" s="281" t="s">
        <v>265</v>
      </c>
    </row>
    <row r="27" spans="1:6" ht="15.75" customHeight="1" x14ac:dyDescent="0.2">
      <c r="A27" s="268" t="s">
        <v>52</v>
      </c>
      <c r="F27" s="281" t="s">
        <v>359</v>
      </c>
    </row>
    <row r="28" spans="1:6" ht="15.75" customHeight="1" x14ac:dyDescent="0.2">
      <c r="A28" s="281" t="s">
        <v>178</v>
      </c>
      <c r="F28" s="281" t="s">
        <v>337</v>
      </c>
    </row>
    <row r="29" spans="1:6" x14ac:dyDescent="0.2">
      <c r="A29" s="281" t="s">
        <v>188</v>
      </c>
      <c r="F29" s="281" t="s">
        <v>57</v>
      </c>
    </row>
    <row r="30" spans="1:6" x14ac:dyDescent="0.2">
      <c r="A30" s="281" t="s">
        <v>276</v>
      </c>
      <c r="F30" s="281" t="s">
        <v>58</v>
      </c>
    </row>
    <row r="31" spans="1:6" x14ac:dyDescent="0.2">
      <c r="A31" s="281" t="s">
        <v>180</v>
      </c>
      <c r="F31" s="281" t="s">
        <v>59</v>
      </c>
    </row>
    <row r="32" spans="1:6" x14ac:dyDescent="0.2">
      <c r="A32" s="281" t="s">
        <v>179</v>
      </c>
      <c r="F32" s="281" t="s">
        <v>60</v>
      </c>
    </row>
    <row r="33" spans="1:19" x14ac:dyDescent="0.2">
      <c r="A33" s="363" t="s">
        <v>500</v>
      </c>
      <c r="F33" s="281" t="s">
        <v>61</v>
      </c>
    </row>
    <row r="34" spans="1:19" x14ac:dyDescent="0.2">
      <c r="A34" s="363" t="s">
        <v>502</v>
      </c>
      <c r="F34" s="281" t="s">
        <v>184</v>
      </c>
    </row>
    <row r="35" spans="1:19" x14ac:dyDescent="0.2">
      <c r="A35" s="363" t="s">
        <v>501</v>
      </c>
      <c r="F35" s="281" t="s">
        <v>62</v>
      </c>
    </row>
    <row r="36" spans="1:19" x14ac:dyDescent="0.2">
      <c r="A36" s="281"/>
      <c r="F36" s="281" t="s">
        <v>348</v>
      </c>
    </row>
    <row r="37" spans="1:19" x14ac:dyDescent="0.2">
      <c r="A37" s="281" t="s">
        <v>296</v>
      </c>
      <c r="F37" s="281" t="s">
        <v>347</v>
      </c>
    </row>
    <row r="38" spans="1:19" x14ac:dyDescent="0.2">
      <c r="A38" s="281" t="s">
        <v>307</v>
      </c>
      <c r="F38" s="281" t="s">
        <v>349</v>
      </c>
      <c r="H38" s="281"/>
    </row>
    <row r="39" spans="1:19" x14ac:dyDescent="0.2">
      <c r="A39" s="281" t="s">
        <v>295</v>
      </c>
      <c r="F39" s="39" t="s">
        <v>350</v>
      </c>
    </row>
    <row r="40" spans="1:19" ht="15.75" x14ac:dyDescent="0.2">
      <c r="A40" s="281" t="s">
        <v>294</v>
      </c>
      <c r="F40" s="39" t="s">
        <v>351</v>
      </c>
      <c r="G40" s="281"/>
      <c r="S40" s="268"/>
    </row>
    <row r="41" spans="1:19" x14ac:dyDescent="0.2">
      <c r="A41" s="281" t="s">
        <v>308</v>
      </c>
      <c r="F41" s="281" t="s">
        <v>352</v>
      </c>
      <c r="S41" s="281"/>
    </row>
    <row r="42" spans="1:19" x14ac:dyDescent="0.2">
      <c r="A42" s="281" t="s">
        <v>309</v>
      </c>
      <c r="F42" s="281" t="s">
        <v>181</v>
      </c>
      <c r="S42" s="281"/>
    </row>
    <row r="43" spans="1:19" x14ac:dyDescent="0.2">
      <c r="A43" s="281" t="s">
        <v>310</v>
      </c>
      <c r="F43" s="281" t="s">
        <v>183</v>
      </c>
      <c r="S43" s="281"/>
    </row>
    <row r="44" spans="1:19" x14ac:dyDescent="0.2">
      <c r="A44" s="281" t="s">
        <v>311</v>
      </c>
      <c r="F44" s="281" t="s">
        <v>182</v>
      </c>
      <c r="S44" s="281"/>
    </row>
    <row r="45" spans="1:19" x14ac:dyDescent="0.2">
      <c r="A45" s="281" t="s">
        <v>313</v>
      </c>
      <c r="F45" s="281"/>
      <c r="S45" s="281"/>
    </row>
    <row r="46" spans="1:19" ht="15.75" x14ac:dyDescent="0.2">
      <c r="A46" s="281" t="s">
        <v>312</v>
      </c>
      <c r="F46" s="268" t="s">
        <v>63</v>
      </c>
      <c r="S46" s="269"/>
    </row>
    <row r="47" spans="1:19" x14ac:dyDescent="0.2">
      <c r="A47" s="281" t="s">
        <v>290</v>
      </c>
      <c r="F47" s="281" t="s">
        <v>64</v>
      </c>
      <c r="S47" s="269"/>
    </row>
    <row r="48" spans="1:19" x14ac:dyDescent="0.2">
      <c r="A48" s="281" t="s">
        <v>291</v>
      </c>
      <c r="F48" s="281" t="s">
        <v>65</v>
      </c>
      <c r="S48" s="269"/>
    </row>
    <row r="49" spans="1:21" x14ac:dyDescent="0.2">
      <c r="A49" s="281" t="s">
        <v>292</v>
      </c>
      <c r="F49" s="281" t="s">
        <v>66</v>
      </c>
      <c r="S49" s="281"/>
    </row>
    <row r="50" spans="1:21" x14ac:dyDescent="0.2">
      <c r="A50" s="281" t="s">
        <v>293</v>
      </c>
      <c r="F50" s="281" t="s">
        <v>67</v>
      </c>
      <c r="S50" s="281"/>
    </row>
    <row r="51" spans="1:21" x14ac:dyDescent="0.2">
      <c r="A51" s="281" t="s">
        <v>53</v>
      </c>
      <c r="F51" s="281" t="s">
        <v>68</v>
      </c>
      <c r="S51" s="281"/>
    </row>
    <row r="52" spans="1:21" x14ac:dyDescent="0.2">
      <c r="A52" s="281" t="s">
        <v>54</v>
      </c>
      <c r="F52" s="269" t="s">
        <v>185</v>
      </c>
      <c r="S52" s="281"/>
    </row>
    <row r="53" spans="1:21" x14ac:dyDescent="0.2">
      <c r="A53" s="281" t="s">
        <v>55</v>
      </c>
      <c r="F53" s="269" t="s">
        <v>186</v>
      </c>
    </row>
    <row r="54" spans="1:21" x14ac:dyDescent="0.2">
      <c r="A54" s="281" t="s">
        <v>252</v>
      </c>
      <c r="F54" s="269" t="s">
        <v>187</v>
      </c>
      <c r="S54" s="281"/>
    </row>
    <row r="55" spans="1:21" x14ac:dyDescent="0.2">
      <c r="A55" s="281" t="s">
        <v>56</v>
      </c>
      <c r="F55" s="281" t="s">
        <v>69</v>
      </c>
      <c r="S55" s="281"/>
      <c r="T55" s="281"/>
      <c r="U55" s="281"/>
    </row>
    <row r="56" spans="1:21" x14ac:dyDescent="0.2">
      <c r="A56" s="281" t="s">
        <v>253</v>
      </c>
      <c r="F56" s="281" t="s">
        <v>70</v>
      </c>
      <c r="S56" s="281"/>
    </row>
    <row r="57" spans="1:21" x14ac:dyDescent="0.2">
      <c r="A57" s="281" t="s">
        <v>329</v>
      </c>
      <c r="F57" s="281" t="s">
        <v>71</v>
      </c>
      <c r="S57" s="281"/>
    </row>
    <row r="58" spans="1:21" x14ac:dyDescent="0.2">
      <c r="A58" s="281" t="s">
        <v>266</v>
      </c>
      <c r="F58" s="281" t="s">
        <v>72</v>
      </c>
      <c r="S58" s="281"/>
    </row>
    <row r="59" spans="1:21" x14ac:dyDescent="0.2">
      <c r="A59" s="281" t="s">
        <v>254</v>
      </c>
      <c r="F59" s="281" t="s">
        <v>73</v>
      </c>
      <c r="S59" s="272"/>
    </row>
    <row r="60" spans="1:21" x14ac:dyDescent="0.2">
      <c r="A60" s="281" t="s">
        <v>255</v>
      </c>
      <c r="F60" s="281" t="s">
        <v>74</v>
      </c>
      <c r="G60" s="281" t="s">
        <v>75</v>
      </c>
      <c r="H60" s="281" t="s">
        <v>76</v>
      </c>
      <c r="S60" s="281"/>
    </row>
    <row r="61" spans="1:21" x14ac:dyDescent="0.2">
      <c r="A61" s="281" t="s">
        <v>256</v>
      </c>
      <c r="F61" s="281" t="s">
        <v>77</v>
      </c>
      <c r="S61" s="281"/>
    </row>
    <row r="62" spans="1:21" x14ac:dyDescent="0.2">
      <c r="A62" s="281" t="s">
        <v>330</v>
      </c>
      <c r="F62" s="281" t="s">
        <v>78</v>
      </c>
    </row>
    <row r="63" spans="1:21" x14ac:dyDescent="0.2">
      <c r="A63" s="281" t="s">
        <v>272</v>
      </c>
      <c r="F63" s="281" t="s">
        <v>118</v>
      </c>
      <c r="N63" s="281"/>
      <c r="S63" s="281"/>
    </row>
    <row r="64" spans="1:21" x14ac:dyDescent="0.2">
      <c r="A64" s="272" t="s">
        <v>271</v>
      </c>
      <c r="F64" s="281"/>
      <c r="N64" s="271"/>
      <c r="S64" s="281"/>
    </row>
    <row r="65" spans="1:19" ht="15.75" x14ac:dyDescent="0.2">
      <c r="A65" s="281" t="s">
        <v>79</v>
      </c>
      <c r="F65" s="273" t="s">
        <v>119</v>
      </c>
      <c r="N65" s="281"/>
      <c r="S65" s="281"/>
    </row>
    <row r="66" spans="1:19" x14ac:dyDescent="0.2">
      <c r="A66" s="281" t="s">
        <v>80</v>
      </c>
      <c r="F66" s="281" t="s">
        <v>120</v>
      </c>
      <c r="N66" s="281"/>
      <c r="S66" s="281"/>
    </row>
    <row r="67" spans="1:19" x14ac:dyDescent="0.2">
      <c r="A67" s="281" t="s">
        <v>81</v>
      </c>
      <c r="F67" s="281" t="s">
        <v>121</v>
      </c>
      <c r="N67" s="281"/>
      <c r="S67" s="281"/>
    </row>
    <row r="68" spans="1:19" x14ac:dyDescent="0.2">
      <c r="A68" s="271" t="s">
        <v>82</v>
      </c>
      <c r="F68" s="281" t="s">
        <v>122</v>
      </c>
      <c r="J68" s="281"/>
      <c r="N68" s="281"/>
      <c r="S68" s="281"/>
    </row>
    <row r="69" spans="1:19" x14ac:dyDescent="0.2">
      <c r="A69" s="281" t="s">
        <v>83</v>
      </c>
      <c r="F69" s="281" t="s">
        <v>123</v>
      </c>
      <c r="J69" s="281"/>
      <c r="N69" s="281"/>
      <c r="S69" s="281"/>
    </row>
    <row r="70" spans="1:19" x14ac:dyDescent="0.2">
      <c r="A70" s="281" t="s">
        <v>84</v>
      </c>
      <c r="F70" s="281" t="s">
        <v>124</v>
      </c>
      <c r="N70" s="281"/>
      <c r="S70" s="281"/>
    </row>
    <row r="71" spans="1:19" x14ac:dyDescent="0.2">
      <c r="A71" s="281" t="s">
        <v>85</v>
      </c>
      <c r="F71" s="281" t="s">
        <v>125</v>
      </c>
      <c r="S71" s="281"/>
    </row>
    <row r="72" spans="1:19" ht="15.75" x14ac:dyDescent="0.2">
      <c r="A72" s="281" t="s">
        <v>86</v>
      </c>
      <c r="F72" s="281" t="s">
        <v>331</v>
      </c>
      <c r="N72" s="268"/>
      <c r="S72" s="281"/>
    </row>
    <row r="73" spans="1:19" x14ac:dyDescent="0.2">
      <c r="A73" s="281" t="s">
        <v>87</v>
      </c>
      <c r="F73" s="281" t="s">
        <v>317</v>
      </c>
      <c r="N73" s="281"/>
      <c r="S73" s="281"/>
    </row>
    <row r="74" spans="1:19" x14ac:dyDescent="0.2">
      <c r="A74" s="281" t="s">
        <v>88</v>
      </c>
      <c r="F74" s="281" t="s">
        <v>318</v>
      </c>
      <c r="N74" s="281"/>
      <c r="S74" s="281"/>
    </row>
    <row r="75" spans="1:19" x14ac:dyDescent="0.2">
      <c r="F75" s="281" t="s">
        <v>297</v>
      </c>
      <c r="N75" s="281"/>
      <c r="S75" s="281"/>
    </row>
    <row r="76" spans="1:19" ht="15.75" x14ac:dyDescent="0.2">
      <c r="A76" s="268" t="s">
        <v>277</v>
      </c>
      <c r="F76" s="281" t="s">
        <v>298</v>
      </c>
      <c r="N76" s="281"/>
      <c r="S76" s="281"/>
    </row>
    <row r="77" spans="1:19" x14ac:dyDescent="0.2">
      <c r="A77" s="281" t="s">
        <v>89</v>
      </c>
      <c r="F77" s="281" t="s">
        <v>299</v>
      </c>
      <c r="S77" s="281"/>
    </row>
    <row r="78" spans="1:19" ht="15.75" x14ac:dyDescent="0.2">
      <c r="A78" s="281" t="s">
        <v>90</v>
      </c>
      <c r="F78" s="281" t="s">
        <v>344</v>
      </c>
      <c r="N78" s="268"/>
      <c r="S78" s="281"/>
    </row>
    <row r="79" spans="1:19" x14ac:dyDescent="0.2">
      <c r="A79" s="281" t="s">
        <v>91</v>
      </c>
      <c r="F79" s="281" t="s">
        <v>345</v>
      </c>
      <c r="N79" s="281"/>
      <c r="S79" s="281"/>
    </row>
    <row r="80" spans="1:19" x14ac:dyDescent="0.2">
      <c r="A80" s="281" t="s">
        <v>92</v>
      </c>
      <c r="F80" s="281" t="s">
        <v>126</v>
      </c>
      <c r="N80" s="281"/>
      <c r="S80" s="281"/>
    </row>
    <row r="81" spans="1:19" x14ac:dyDescent="0.2">
      <c r="F81" s="281" t="s">
        <v>338</v>
      </c>
      <c r="N81" s="281"/>
      <c r="S81" s="281"/>
    </row>
    <row r="82" spans="1:19" ht="15.75" x14ac:dyDescent="0.2">
      <c r="A82" s="268" t="s">
        <v>93</v>
      </c>
      <c r="F82" s="281" t="s">
        <v>339</v>
      </c>
      <c r="N82" s="281"/>
      <c r="S82" s="222"/>
    </row>
    <row r="83" spans="1:19" x14ac:dyDescent="0.2">
      <c r="A83" s="281" t="s">
        <v>94</v>
      </c>
      <c r="F83" s="281" t="s">
        <v>300</v>
      </c>
      <c r="G83" s="281"/>
      <c r="N83" s="281"/>
      <c r="S83" s="281"/>
    </row>
    <row r="84" spans="1:19" x14ac:dyDescent="0.2">
      <c r="A84" s="281" t="s">
        <v>251</v>
      </c>
      <c r="F84" s="281" t="s">
        <v>301</v>
      </c>
      <c r="N84" s="281"/>
      <c r="S84" s="281"/>
    </row>
    <row r="85" spans="1:19" x14ac:dyDescent="0.2">
      <c r="A85" s="281" t="s">
        <v>95</v>
      </c>
      <c r="F85" s="222" t="s">
        <v>302</v>
      </c>
      <c r="G85" s="281"/>
      <c r="N85" s="281"/>
      <c r="S85" s="269"/>
    </row>
    <row r="86" spans="1:19" x14ac:dyDescent="0.2">
      <c r="A86" s="281" t="s">
        <v>96</v>
      </c>
      <c r="F86" s="281" t="s">
        <v>340</v>
      </c>
      <c r="G86" s="281"/>
      <c r="N86" s="281"/>
      <c r="S86" s="269"/>
    </row>
    <row r="87" spans="1:19" x14ac:dyDescent="0.2">
      <c r="A87" s="281" t="s">
        <v>222</v>
      </c>
      <c r="F87" s="281" t="s">
        <v>341</v>
      </c>
      <c r="G87" s="281"/>
      <c r="N87" s="281"/>
      <c r="S87" s="269"/>
    </row>
    <row r="88" spans="1:19" x14ac:dyDescent="0.2">
      <c r="A88" s="281" t="s">
        <v>97</v>
      </c>
      <c r="F88" s="281" t="s">
        <v>346</v>
      </c>
      <c r="G88" s="281"/>
      <c r="N88" s="281"/>
      <c r="S88" s="281"/>
    </row>
    <row r="89" spans="1:19" x14ac:dyDescent="0.2">
      <c r="A89" s="281" t="s">
        <v>98</v>
      </c>
      <c r="F89" s="281" t="s">
        <v>342</v>
      </c>
      <c r="G89" s="281"/>
      <c r="N89" s="281"/>
      <c r="S89" s="281"/>
    </row>
    <row r="90" spans="1:19" x14ac:dyDescent="0.2">
      <c r="A90" s="281" t="s">
        <v>99</v>
      </c>
      <c r="F90" s="281" t="s">
        <v>343</v>
      </c>
      <c r="G90" s="281"/>
      <c r="N90" s="281"/>
      <c r="S90" s="281"/>
    </row>
    <row r="91" spans="1:19" ht="15.75" x14ac:dyDescent="0.2">
      <c r="A91" s="281" t="s">
        <v>100</v>
      </c>
      <c r="F91" s="281"/>
      <c r="G91" s="281"/>
      <c r="N91" s="281"/>
      <c r="S91" s="268"/>
    </row>
    <row r="92" spans="1:19" ht="15.75" x14ac:dyDescent="0.2">
      <c r="A92" s="281" t="s">
        <v>101</v>
      </c>
      <c r="F92" s="268" t="s">
        <v>127</v>
      </c>
      <c r="G92" s="281"/>
      <c r="N92" s="281"/>
      <c r="S92" s="281"/>
    </row>
    <row r="93" spans="1:19" x14ac:dyDescent="0.2">
      <c r="A93" s="281" t="s">
        <v>102</v>
      </c>
      <c r="F93" s="281" t="s">
        <v>128</v>
      </c>
      <c r="G93" s="281"/>
      <c r="N93" s="281"/>
      <c r="S93" s="281"/>
    </row>
    <row r="94" spans="1:19" x14ac:dyDescent="0.2">
      <c r="A94" s="281" t="s">
        <v>103</v>
      </c>
      <c r="F94" s="281" t="s">
        <v>332</v>
      </c>
      <c r="N94" s="281"/>
      <c r="S94" s="281"/>
    </row>
    <row r="95" spans="1:19" x14ac:dyDescent="0.2">
      <c r="A95" s="281" t="s">
        <v>104</v>
      </c>
      <c r="F95" s="281" t="s">
        <v>319</v>
      </c>
      <c r="N95" s="281"/>
      <c r="S95" s="270"/>
    </row>
    <row r="96" spans="1:19" x14ac:dyDescent="0.2">
      <c r="A96" s="281" t="s">
        <v>278</v>
      </c>
      <c r="F96" s="270" t="s">
        <v>321</v>
      </c>
      <c r="N96" s="281"/>
      <c r="S96" s="198"/>
    </row>
    <row r="97" spans="1:20" x14ac:dyDescent="0.2">
      <c r="A97" s="281" t="s">
        <v>105</v>
      </c>
      <c r="F97" s="198" t="s">
        <v>320</v>
      </c>
      <c r="N97" s="281"/>
      <c r="S97" s="198"/>
    </row>
    <row r="98" spans="1:20" x14ac:dyDescent="0.2">
      <c r="A98" s="281" t="s">
        <v>106</v>
      </c>
      <c r="F98" s="198" t="s">
        <v>285</v>
      </c>
      <c r="N98" s="281"/>
      <c r="S98" s="281"/>
    </row>
    <row r="99" spans="1:20" x14ac:dyDescent="0.2">
      <c r="A99" s="281" t="s">
        <v>107</v>
      </c>
      <c r="F99" s="281" t="s">
        <v>284</v>
      </c>
      <c r="N99" s="281"/>
      <c r="S99" s="281"/>
    </row>
    <row r="100" spans="1:20" x14ac:dyDescent="0.2">
      <c r="A100" s="281" t="s">
        <v>108</v>
      </c>
      <c r="F100" s="281" t="s">
        <v>230</v>
      </c>
      <c r="S100" s="281"/>
    </row>
    <row r="101" spans="1:20" ht="15.75" x14ac:dyDescent="0.2">
      <c r="A101" s="281" t="s">
        <v>109</v>
      </c>
      <c r="F101" s="281" t="s">
        <v>231</v>
      </c>
      <c r="N101" s="268"/>
    </row>
    <row r="102" spans="1:20" x14ac:dyDescent="0.2">
      <c r="A102" s="281" t="s">
        <v>110</v>
      </c>
      <c r="N102" s="281"/>
      <c r="S102" s="281"/>
    </row>
    <row r="103" spans="1:20" ht="15.75" x14ac:dyDescent="0.2">
      <c r="A103" s="281" t="s">
        <v>111</v>
      </c>
      <c r="F103" s="268" t="s">
        <v>363</v>
      </c>
      <c r="N103" s="281"/>
      <c r="S103" s="281"/>
      <c r="T103" s="281"/>
    </row>
    <row r="104" spans="1:20" x14ac:dyDescent="0.2">
      <c r="F104" s="39" t="s">
        <v>364</v>
      </c>
      <c r="G104" s="281"/>
      <c r="N104" s="281"/>
    </row>
    <row r="105" spans="1:20" ht="15.75" x14ac:dyDescent="0.2">
      <c r="A105" s="268" t="s">
        <v>112</v>
      </c>
      <c r="F105" s="281" t="s">
        <v>365</v>
      </c>
      <c r="G105" s="281"/>
      <c r="N105" s="281"/>
      <c r="T105" s="281"/>
    </row>
    <row r="106" spans="1:20" x14ac:dyDescent="0.2">
      <c r="A106" s="281" t="s">
        <v>279</v>
      </c>
      <c r="F106" s="281" t="s">
        <v>366</v>
      </c>
      <c r="G106" s="281"/>
      <c r="N106" s="281"/>
      <c r="T106" s="281"/>
    </row>
    <row r="107" spans="1:20" x14ac:dyDescent="0.2">
      <c r="A107" s="281" t="s">
        <v>334</v>
      </c>
      <c r="F107" s="281" t="s">
        <v>367</v>
      </c>
      <c r="G107" s="281"/>
      <c r="N107" s="281"/>
      <c r="T107" s="281"/>
    </row>
    <row r="108" spans="1:20" x14ac:dyDescent="0.2">
      <c r="A108" s="281" t="s">
        <v>232</v>
      </c>
      <c r="F108" s="282"/>
      <c r="G108" s="281"/>
      <c r="N108" s="155"/>
      <c r="T108" s="281"/>
    </row>
    <row r="109" spans="1:20" x14ac:dyDescent="0.2">
      <c r="A109" s="281" t="s">
        <v>113</v>
      </c>
      <c r="F109" s="281" t="s">
        <v>270</v>
      </c>
      <c r="G109" s="281"/>
      <c r="N109" s="155"/>
      <c r="T109" s="281"/>
    </row>
    <row r="110" spans="1:20" x14ac:dyDescent="0.2">
      <c r="A110" s="281" t="s">
        <v>114</v>
      </c>
      <c r="F110" s="281" t="s">
        <v>323</v>
      </c>
      <c r="G110" s="281"/>
      <c r="N110" s="155"/>
      <c r="T110" s="281"/>
    </row>
    <row r="111" spans="1:20" x14ac:dyDescent="0.2">
      <c r="A111" s="281" t="s">
        <v>190</v>
      </c>
      <c r="G111" s="281"/>
      <c r="N111" s="155"/>
      <c r="T111" s="281"/>
    </row>
    <row r="112" spans="1:20" x14ac:dyDescent="0.2">
      <c r="A112" s="155" t="s">
        <v>191</v>
      </c>
      <c r="G112" s="281"/>
      <c r="N112" s="155"/>
      <c r="T112" s="281"/>
    </row>
    <row r="113" spans="1:20" x14ac:dyDescent="0.2">
      <c r="A113" s="155" t="s">
        <v>233</v>
      </c>
      <c r="G113" s="281"/>
      <c r="N113" s="155"/>
      <c r="T113" s="281"/>
    </row>
    <row r="114" spans="1:20" x14ac:dyDescent="0.2">
      <c r="A114" s="155" t="s">
        <v>234</v>
      </c>
      <c r="N114" s="155"/>
    </row>
    <row r="115" spans="1:20" x14ac:dyDescent="0.2">
      <c r="A115" s="155" t="s">
        <v>235</v>
      </c>
      <c r="N115" s="155"/>
    </row>
    <row r="116" spans="1:20" x14ac:dyDescent="0.2">
      <c r="A116" s="155" t="s">
        <v>236</v>
      </c>
      <c r="N116" s="155"/>
    </row>
    <row r="117" spans="1:20" x14ac:dyDescent="0.2">
      <c r="A117" s="155" t="s">
        <v>237</v>
      </c>
      <c r="N117" s="155"/>
    </row>
    <row r="118" spans="1:20" x14ac:dyDescent="0.2">
      <c r="A118" s="155" t="s">
        <v>240</v>
      </c>
      <c r="N118" s="155"/>
    </row>
    <row r="119" spans="1:20" x14ac:dyDescent="0.2">
      <c r="A119" s="155" t="s">
        <v>238</v>
      </c>
      <c r="N119" s="281"/>
    </row>
    <row r="120" spans="1:20" x14ac:dyDescent="0.2">
      <c r="A120" s="155" t="s">
        <v>229</v>
      </c>
      <c r="N120" s="281"/>
    </row>
    <row r="121" spans="1:20" x14ac:dyDescent="0.2">
      <c r="A121" s="155" t="s">
        <v>239</v>
      </c>
      <c r="N121" s="281"/>
    </row>
    <row r="122" spans="1:20" x14ac:dyDescent="0.2">
      <c r="A122" s="155" t="s">
        <v>192</v>
      </c>
      <c r="N122" s="281"/>
    </row>
    <row r="123" spans="1:20" ht="15.75" x14ac:dyDescent="0.2">
      <c r="A123" s="281" t="s">
        <v>115</v>
      </c>
      <c r="N123" s="273"/>
    </row>
    <row r="124" spans="1:20" x14ac:dyDescent="0.2">
      <c r="A124" s="281" t="s">
        <v>116</v>
      </c>
      <c r="N124" s="281"/>
    </row>
    <row r="125" spans="1:20" x14ac:dyDescent="0.2">
      <c r="A125" s="281" t="s">
        <v>117</v>
      </c>
      <c r="N125" s="281"/>
    </row>
    <row r="126" spans="1:20" x14ac:dyDescent="0.2">
      <c r="A126" s="269"/>
    </row>
    <row r="127" spans="1:20" x14ac:dyDescent="0.2">
      <c r="A127" s="269"/>
    </row>
    <row r="128" spans="1:20" x14ac:dyDescent="0.2">
      <c r="A128" s="281"/>
    </row>
    <row r="129" spans="1:1" x14ac:dyDescent="0.2">
      <c r="A129" s="281"/>
    </row>
  </sheetData>
  <mergeCells count="4">
    <mergeCell ref="A1:I1"/>
    <mergeCell ref="A3:I3"/>
    <mergeCell ref="A4:I4"/>
    <mergeCell ref="A6:I6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37"/>
  <dimension ref="A1:AN72"/>
  <sheetViews>
    <sheetView showZeros="0" zoomScale="80" zoomScaleNormal="80" workbookViewId="0"/>
  </sheetViews>
  <sheetFormatPr baseColWidth="10" defaultRowHeight="12.75" x14ac:dyDescent="0.2"/>
  <cols>
    <col min="1" max="35" width="2.7109375" style="2" customWidth="1"/>
    <col min="36" max="16384" width="11.42578125" style="2"/>
  </cols>
  <sheetData>
    <row r="1" spans="1:34" ht="15" customHeight="1" x14ac:dyDescent="0.2">
      <c r="A1" s="73"/>
      <c r="B1"/>
    </row>
    <row r="2" spans="1:34" ht="15" customHeight="1" x14ac:dyDescent="0.2">
      <c r="A2"/>
      <c r="B2" s="73" t="s">
        <v>129</v>
      </c>
    </row>
    <row r="3" spans="1:34" ht="15" customHeight="1" x14ac:dyDescent="0.2">
      <c r="A3" s="73"/>
      <c r="B3"/>
    </row>
    <row r="4" spans="1:34" ht="15" customHeight="1" x14ac:dyDescent="0.2">
      <c r="A4" s="73"/>
      <c r="B4"/>
    </row>
    <row r="5" spans="1:34" ht="15" customHeight="1" x14ac:dyDescent="0.2">
      <c r="A5" s="73"/>
      <c r="B5"/>
    </row>
    <row r="6" spans="1:34" ht="42" x14ac:dyDescent="0.3">
      <c r="A6" s="74"/>
      <c r="B6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34" x14ac:dyDescent="0.2">
      <c r="A7"/>
      <c r="B7"/>
    </row>
    <row r="8" spans="1:34" ht="9.9499999999999993" customHeight="1" x14ac:dyDescent="0.2"/>
    <row r="9" spans="1:34" ht="15" customHeight="1" x14ac:dyDescent="0.2"/>
    <row r="10" spans="1:34" ht="12" customHeight="1" thickBot="1" x14ac:dyDescent="0.25"/>
    <row r="11" spans="1:34" ht="15" customHeight="1" x14ac:dyDescent="0.2">
      <c r="B11" s="683" t="s">
        <v>158</v>
      </c>
      <c r="C11" s="684"/>
      <c r="D11" s="684"/>
      <c r="E11" s="684"/>
      <c r="F11" s="684"/>
      <c r="G11" s="684"/>
      <c r="H11" s="684"/>
      <c r="I11" s="684"/>
      <c r="J11" s="684"/>
      <c r="K11" s="684"/>
      <c r="L11" s="684"/>
      <c r="M11" s="684"/>
      <c r="N11" s="684"/>
      <c r="O11" s="684"/>
      <c r="P11" s="684"/>
      <c r="Q11" s="684"/>
      <c r="R11" s="684"/>
      <c r="S11" s="684"/>
      <c r="T11" s="684"/>
      <c r="U11" s="684"/>
      <c r="V11" s="684"/>
      <c r="W11" s="684"/>
      <c r="X11" s="684"/>
      <c r="Y11" s="684"/>
      <c r="Z11" s="684"/>
      <c r="AA11" s="684"/>
      <c r="AB11" s="684"/>
      <c r="AC11" s="684"/>
      <c r="AD11" s="684"/>
      <c r="AE11" s="684"/>
      <c r="AF11" s="684"/>
      <c r="AG11" s="684"/>
      <c r="AH11" s="685"/>
    </row>
    <row r="12" spans="1:34" ht="15" customHeight="1" thickBot="1" x14ac:dyDescent="0.25">
      <c r="B12" s="686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7"/>
      <c r="Q12" s="687"/>
      <c r="R12" s="687"/>
      <c r="S12" s="687"/>
      <c r="T12" s="687"/>
      <c r="U12" s="687"/>
      <c r="V12" s="687"/>
      <c r="W12" s="687"/>
      <c r="X12" s="687"/>
      <c r="Y12" s="687"/>
      <c r="Z12" s="687"/>
      <c r="AA12" s="687"/>
      <c r="AB12" s="687"/>
      <c r="AC12" s="687"/>
      <c r="AD12" s="687"/>
      <c r="AE12" s="687"/>
      <c r="AF12" s="687"/>
      <c r="AG12" s="687"/>
      <c r="AH12" s="688"/>
    </row>
    <row r="13" spans="1:34" ht="12" customHeight="1" x14ac:dyDescent="0.2"/>
    <row r="14" spans="1:34" ht="6.95" customHeight="1" x14ac:dyDescent="0.2">
      <c r="B14" s="76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8"/>
      <c r="AA14" s="76"/>
      <c r="AB14" s="79"/>
      <c r="AC14" s="77"/>
      <c r="AD14" s="77"/>
      <c r="AE14" s="77"/>
      <c r="AF14" s="77"/>
      <c r="AG14" s="77"/>
      <c r="AH14" s="78"/>
    </row>
    <row r="15" spans="1:34" ht="15" customHeight="1" x14ac:dyDescent="0.2">
      <c r="B15" s="689" t="s">
        <v>130</v>
      </c>
      <c r="C15" s="674"/>
      <c r="D15" s="674"/>
      <c r="E15" s="674"/>
      <c r="F15" s="674"/>
      <c r="G15" s="674"/>
      <c r="H15" s="674"/>
      <c r="I15" s="694" t="s">
        <v>159</v>
      </c>
      <c r="J15" s="694"/>
      <c r="K15" s="694"/>
      <c r="L15" s="694"/>
      <c r="M15" s="694"/>
      <c r="N15" s="694"/>
      <c r="O15" s="694"/>
      <c r="P15" s="694"/>
      <c r="Q15" s="694"/>
      <c r="R15" s="694"/>
      <c r="S15" s="694"/>
      <c r="T15" s="694"/>
      <c r="U15" s="694"/>
      <c r="V15" s="694"/>
      <c r="W15" s="694"/>
      <c r="X15" s="694"/>
      <c r="Y15" s="695"/>
      <c r="AA15" s="80" t="s">
        <v>131</v>
      </c>
      <c r="AC15" s="81"/>
      <c r="AD15" s="81"/>
      <c r="AE15" s="690" t="str">
        <f>IF(A56&lt;&gt;0,A56,"")</f>
        <v/>
      </c>
      <c r="AF15" s="690"/>
      <c r="AG15" s="690"/>
      <c r="AH15" s="691"/>
    </row>
    <row r="16" spans="1:34" ht="15" customHeight="1" x14ac:dyDescent="0.2">
      <c r="B16" s="689"/>
      <c r="C16" s="674"/>
      <c r="D16" s="674"/>
      <c r="E16" s="674"/>
      <c r="F16" s="674"/>
      <c r="G16" s="674"/>
      <c r="H16" s="674"/>
      <c r="I16" s="694"/>
      <c r="J16" s="694"/>
      <c r="K16" s="694"/>
      <c r="L16" s="694"/>
      <c r="M16" s="694"/>
      <c r="N16" s="694"/>
      <c r="O16" s="694"/>
      <c r="P16" s="694"/>
      <c r="Q16" s="694"/>
      <c r="R16" s="694"/>
      <c r="S16" s="694"/>
      <c r="T16" s="694"/>
      <c r="U16" s="694"/>
      <c r="V16" s="694"/>
      <c r="W16" s="694"/>
      <c r="X16" s="694"/>
      <c r="Y16" s="695"/>
      <c r="AA16" s="80" t="s">
        <v>132</v>
      </c>
      <c r="AC16" s="81"/>
      <c r="AD16" s="81"/>
      <c r="AE16" s="692"/>
      <c r="AF16" s="692"/>
      <c r="AG16" s="692"/>
      <c r="AH16" s="693"/>
    </row>
    <row r="17" spans="2:40" ht="6.95" customHeight="1" x14ac:dyDescent="0.2">
      <c r="B17" s="82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4"/>
      <c r="AA17" s="85"/>
      <c r="AB17" s="83"/>
      <c r="AC17" s="83"/>
      <c r="AD17" s="83"/>
      <c r="AE17" s="83"/>
      <c r="AF17" s="83"/>
      <c r="AG17" s="83"/>
      <c r="AH17" s="84"/>
    </row>
    <row r="18" spans="2:40" s="81" customFormat="1" ht="12" customHeight="1" thickBot="1" x14ac:dyDescent="0.25"/>
    <row r="19" spans="2:40" s="81" customFormat="1" ht="6.95" customHeight="1" x14ac:dyDescent="0.2">
      <c r="B19" s="86"/>
      <c r="C19" s="87"/>
      <c r="D19" s="88"/>
      <c r="E19" s="88"/>
      <c r="F19" s="88"/>
      <c r="G19" s="88"/>
      <c r="H19" s="88"/>
      <c r="I19" s="88"/>
      <c r="J19" s="88"/>
      <c r="K19" s="89"/>
      <c r="P19" s="86"/>
      <c r="Q19" s="90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2"/>
    </row>
    <row r="20" spans="2:40" s="81" customFormat="1" ht="15" customHeight="1" x14ac:dyDescent="0.2">
      <c r="B20" s="677" t="s">
        <v>133</v>
      </c>
      <c r="C20" s="674"/>
      <c r="D20" s="674"/>
      <c r="E20" s="681"/>
      <c r="F20" s="681"/>
      <c r="G20" s="681"/>
      <c r="H20" s="681"/>
      <c r="I20" s="681"/>
      <c r="J20" s="681"/>
      <c r="K20" s="682"/>
      <c r="P20" s="677" t="s">
        <v>21</v>
      </c>
      <c r="Q20" s="674"/>
      <c r="R20" s="667" t="str">
        <f>IF(A57&lt;&gt;0,A57,"")</f>
        <v/>
      </c>
      <c r="S20" s="667"/>
      <c r="T20" s="667"/>
      <c r="U20" s="667"/>
      <c r="V20" s="667"/>
      <c r="W20" s="667"/>
      <c r="X20" s="667"/>
      <c r="Y20" s="667"/>
      <c r="Z20" s="667"/>
      <c r="AA20" s="667"/>
      <c r="AB20" s="667"/>
      <c r="AC20" s="667"/>
      <c r="AD20" s="667"/>
      <c r="AE20" s="667"/>
      <c r="AF20" s="667"/>
      <c r="AG20" s="667"/>
      <c r="AH20" s="94"/>
    </row>
    <row r="21" spans="2:40" s="81" customFormat="1" ht="15" customHeight="1" x14ac:dyDescent="0.2">
      <c r="B21" s="677"/>
      <c r="C21" s="674"/>
      <c r="D21" s="674"/>
      <c r="E21" s="681"/>
      <c r="F21" s="681"/>
      <c r="G21" s="681"/>
      <c r="H21" s="681"/>
      <c r="I21" s="681"/>
      <c r="J21" s="681"/>
      <c r="K21" s="682"/>
      <c r="P21" s="677"/>
      <c r="Q21" s="674"/>
      <c r="R21" s="667"/>
      <c r="S21" s="667"/>
      <c r="T21" s="667"/>
      <c r="U21" s="667"/>
      <c r="V21" s="667"/>
      <c r="W21" s="667"/>
      <c r="X21" s="667"/>
      <c r="Y21" s="667"/>
      <c r="Z21" s="667"/>
      <c r="AA21" s="667"/>
      <c r="AB21" s="667"/>
      <c r="AC21" s="667"/>
      <c r="AD21" s="667"/>
      <c r="AE21" s="667"/>
      <c r="AF21" s="667"/>
      <c r="AG21" s="667"/>
      <c r="AH21" s="94"/>
    </row>
    <row r="22" spans="2:40" s="81" customFormat="1" ht="6.95" customHeight="1" thickBot="1" x14ac:dyDescent="0.25">
      <c r="B22" s="95"/>
      <c r="C22" s="96"/>
      <c r="D22" s="97"/>
      <c r="E22" s="97"/>
      <c r="F22" s="97"/>
      <c r="G22" s="97"/>
      <c r="H22" s="97"/>
      <c r="I22" s="97"/>
      <c r="J22" s="97"/>
      <c r="K22" s="98"/>
      <c r="P22" s="99"/>
      <c r="Q22" s="100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2"/>
    </row>
    <row r="23" spans="2:40" s="81" customFormat="1" ht="12" customHeight="1" thickBot="1" x14ac:dyDescent="0.25">
      <c r="B23" s="103"/>
      <c r="C23" s="103"/>
      <c r="D23" s="104"/>
      <c r="E23" s="104"/>
      <c r="F23" s="104"/>
      <c r="G23" s="104"/>
      <c r="H23" s="104"/>
      <c r="I23" s="104"/>
      <c r="J23" s="104"/>
      <c r="K23" s="104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2:40" s="81" customFormat="1" ht="6.95" customHeight="1" x14ac:dyDescent="0.2">
      <c r="B24" s="106"/>
      <c r="C24" s="87"/>
      <c r="D24" s="87"/>
      <c r="E24" s="87"/>
      <c r="F24" s="87"/>
      <c r="G24" s="87"/>
      <c r="H24" s="90"/>
      <c r="I24" s="90"/>
      <c r="J24" s="90"/>
      <c r="K24" s="90"/>
      <c r="L24" s="90"/>
      <c r="M24" s="90"/>
      <c r="N24" s="90"/>
      <c r="O24" s="90"/>
      <c r="P24" s="90"/>
      <c r="Q24" s="107"/>
      <c r="S24" s="86"/>
      <c r="T24" s="90"/>
      <c r="U24" s="90"/>
      <c r="V24" s="90"/>
      <c r="W24" s="90"/>
      <c r="X24" s="90"/>
      <c r="Y24" s="90"/>
      <c r="Z24" s="90"/>
      <c r="AA24" s="90"/>
      <c r="AB24" s="87"/>
      <c r="AC24" s="87"/>
      <c r="AD24" s="87"/>
      <c r="AE24" s="87"/>
      <c r="AF24" s="87"/>
      <c r="AG24" s="90"/>
      <c r="AH24" s="107"/>
    </row>
    <row r="25" spans="2:40" s="81" customFormat="1" ht="15" customHeight="1" x14ac:dyDescent="0.3">
      <c r="B25" s="678" t="s">
        <v>287</v>
      </c>
      <c r="C25" s="679"/>
      <c r="D25" s="679"/>
      <c r="E25" s="679"/>
      <c r="F25" s="679"/>
      <c r="G25" s="679"/>
      <c r="H25" s="679"/>
      <c r="I25" s="679"/>
      <c r="J25" s="679"/>
      <c r="K25" s="679"/>
      <c r="L25" s="679"/>
      <c r="M25" s="679"/>
      <c r="N25" s="679"/>
      <c r="O25" s="679"/>
      <c r="P25" s="679"/>
      <c r="Q25" s="680"/>
      <c r="S25" s="678" t="s">
        <v>288</v>
      </c>
      <c r="T25" s="679"/>
      <c r="U25" s="679"/>
      <c r="V25" s="679"/>
      <c r="W25" s="679"/>
      <c r="X25" s="679"/>
      <c r="Y25" s="679"/>
      <c r="Z25" s="679"/>
      <c r="AA25" s="679"/>
      <c r="AB25" s="679"/>
      <c r="AC25" s="679"/>
      <c r="AD25" s="679"/>
      <c r="AE25" s="679"/>
      <c r="AF25" s="679"/>
      <c r="AG25" s="679"/>
      <c r="AH25" s="680"/>
      <c r="AN25" s="148"/>
    </row>
    <row r="26" spans="2:40" s="81" customFormat="1" ht="15" customHeight="1" x14ac:dyDescent="0.2">
      <c r="B26" s="678"/>
      <c r="C26" s="679"/>
      <c r="D26" s="679"/>
      <c r="E26" s="679"/>
      <c r="F26" s="679"/>
      <c r="G26" s="679"/>
      <c r="H26" s="679"/>
      <c r="I26" s="679"/>
      <c r="J26" s="679"/>
      <c r="K26" s="679"/>
      <c r="L26" s="679"/>
      <c r="M26" s="679"/>
      <c r="N26" s="679"/>
      <c r="O26" s="679"/>
      <c r="P26" s="679"/>
      <c r="Q26" s="680"/>
      <c r="S26" s="678"/>
      <c r="T26" s="679"/>
      <c r="U26" s="679"/>
      <c r="V26" s="679"/>
      <c r="W26" s="679"/>
      <c r="X26" s="679"/>
      <c r="Y26" s="679"/>
      <c r="Z26" s="679"/>
      <c r="AA26" s="679"/>
      <c r="AB26" s="679"/>
      <c r="AC26" s="679"/>
      <c r="AD26" s="679"/>
      <c r="AE26" s="679"/>
      <c r="AF26" s="679"/>
      <c r="AG26" s="679"/>
      <c r="AH26" s="680"/>
      <c r="AN26" s="149"/>
    </row>
    <row r="27" spans="2:40" s="81" customFormat="1" ht="15" customHeight="1" x14ac:dyDescent="0.2">
      <c r="B27" s="666" t="str">
        <f>IF(A56=0,"",IF(AE15=1,INDEX(Données60!I3:N3,Données60!P3),IF(AE15=2,INDEX(Données60!I4:N4,Données60!P3),IF(AE15=3,INDEX(Données60!I5:N5,Données60!P3),IF(AE15=4,INDEX(Données60!I6:N6,Données60!P3),IF(AE15=5,INDEX(Données60!I7:N7,Données60!P3),IF(AE15=6,INDEX(Données60!I8:N8,Données60!P3))))))))</f>
        <v/>
      </c>
      <c r="C27" s="667"/>
      <c r="D27" s="667"/>
      <c r="E27" s="667"/>
      <c r="F27" s="667"/>
      <c r="G27" s="667"/>
      <c r="H27" s="667"/>
      <c r="I27" s="667"/>
      <c r="J27" s="667"/>
      <c r="K27" s="667"/>
      <c r="L27" s="667"/>
      <c r="M27" s="667"/>
      <c r="N27" s="667"/>
      <c r="O27" s="667"/>
      <c r="P27" s="667"/>
      <c r="Q27" s="668"/>
      <c r="S27" s="666" t="str">
        <f>IF(A56=0,"",IF(AE15=1,INDEX(Données60!I3:N3,Données60!Q3),IF(AE15=2,INDEX(Données60!I4:N4,Données60!Q3),IF(AE15=3,INDEX(Données60!I5:N5,Données60!Q3),IF(AE15=4,INDEX(Données60!I6:N6,Données60!Q3),IF(AE15=5,INDEX(Données60!I7:N7,Données60!Q3),IF(AE15=6,INDEX(Données60!I8:N8,Données60!Q3))))))))</f>
        <v/>
      </c>
      <c r="T27" s="667"/>
      <c r="U27" s="667"/>
      <c r="V27" s="667"/>
      <c r="W27" s="667"/>
      <c r="X27" s="667"/>
      <c r="Y27" s="667"/>
      <c r="Z27" s="667"/>
      <c r="AA27" s="667"/>
      <c r="AB27" s="667"/>
      <c r="AC27" s="667"/>
      <c r="AD27" s="667"/>
      <c r="AE27" s="667"/>
      <c r="AF27" s="667"/>
      <c r="AG27" s="667"/>
      <c r="AH27" s="668"/>
      <c r="AN27" s="150"/>
    </row>
    <row r="28" spans="2:40" s="81" customFormat="1" ht="15" customHeight="1" x14ac:dyDescent="0.2">
      <c r="B28" s="666"/>
      <c r="C28" s="667"/>
      <c r="D28" s="667"/>
      <c r="E28" s="667"/>
      <c r="F28" s="667"/>
      <c r="G28" s="667"/>
      <c r="H28" s="667"/>
      <c r="I28" s="667"/>
      <c r="J28" s="667"/>
      <c r="K28" s="667"/>
      <c r="L28" s="667"/>
      <c r="M28" s="667"/>
      <c r="N28" s="667"/>
      <c r="O28" s="667"/>
      <c r="P28" s="667"/>
      <c r="Q28" s="668"/>
      <c r="S28" s="666"/>
      <c r="T28" s="667"/>
      <c r="U28" s="667"/>
      <c r="V28" s="667"/>
      <c r="W28" s="667"/>
      <c r="X28" s="667"/>
      <c r="Y28" s="667"/>
      <c r="Z28" s="667"/>
      <c r="AA28" s="667"/>
      <c r="AB28" s="667"/>
      <c r="AC28" s="667"/>
      <c r="AD28" s="667"/>
      <c r="AE28" s="667"/>
      <c r="AF28" s="667"/>
      <c r="AG28" s="667"/>
      <c r="AH28" s="668"/>
    </row>
    <row r="29" spans="2:40" s="81" customFormat="1" ht="6.95" customHeight="1" thickBot="1" x14ac:dyDescent="0.25">
      <c r="B29" s="110"/>
      <c r="C29" s="111"/>
      <c r="D29" s="111"/>
      <c r="E29" s="111"/>
      <c r="F29" s="111"/>
      <c r="G29" s="111"/>
      <c r="H29" s="111"/>
      <c r="I29" s="100"/>
      <c r="J29" s="100"/>
      <c r="K29" s="100"/>
      <c r="L29" s="100"/>
      <c r="M29" s="100"/>
      <c r="N29" s="100"/>
      <c r="O29" s="100"/>
      <c r="P29" s="100"/>
      <c r="Q29" s="112"/>
      <c r="S29" s="99"/>
      <c r="T29" s="100"/>
      <c r="U29" s="100"/>
      <c r="V29" s="100"/>
      <c r="W29" s="100"/>
      <c r="X29" s="100"/>
      <c r="Y29" s="100"/>
      <c r="Z29" s="100"/>
      <c r="AA29" s="100"/>
      <c r="AB29" s="111"/>
      <c r="AC29" s="111"/>
      <c r="AD29" s="111"/>
      <c r="AE29" s="111"/>
      <c r="AF29" s="111"/>
      <c r="AG29" s="111"/>
      <c r="AH29" s="113"/>
    </row>
    <row r="30" spans="2:40" s="81" customFormat="1" ht="8.1" customHeight="1" thickBot="1" x14ac:dyDescent="0.25"/>
    <row r="31" spans="2:40" s="81" customFormat="1" ht="6.95" customHeight="1" x14ac:dyDescent="0.2">
      <c r="B31" s="86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107"/>
      <c r="S31" s="86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107"/>
    </row>
    <row r="32" spans="2:40" s="81" customFormat="1" ht="15" customHeight="1" x14ac:dyDescent="0.2">
      <c r="B32" s="114" t="s">
        <v>160</v>
      </c>
      <c r="C32" s="103"/>
      <c r="D32" s="103"/>
      <c r="K32" s="674"/>
      <c r="L32" s="674"/>
      <c r="M32" s="674"/>
      <c r="N32" s="674"/>
      <c r="O32" s="674"/>
      <c r="P32" s="674"/>
      <c r="Q32" s="675"/>
      <c r="S32" s="114" t="s">
        <v>161</v>
      </c>
      <c r="T32" s="103"/>
      <c r="U32" s="103"/>
      <c r="V32" s="103"/>
      <c r="AB32" s="674"/>
      <c r="AC32" s="674"/>
      <c r="AD32" s="674"/>
      <c r="AE32" s="674"/>
      <c r="AF32" s="674"/>
      <c r="AG32" s="674"/>
      <c r="AH32" s="675"/>
    </row>
    <row r="33" spans="1:35" s="81" customFormat="1" ht="15" customHeight="1" x14ac:dyDescent="0.2">
      <c r="B33" s="109"/>
      <c r="C33" s="103"/>
      <c r="D33" s="103"/>
      <c r="Q33" s="108"/>
      <c r="S33" s="109"/>
      <c r="T33" s="103"/>
      <c r="U33" s="103"/>
      <c r="V33" s="103"/>
      <c r="AH33" s="108"/>
    </row>
    <row r="34" spans="1:35" s="81" customFormat="1" ht="15" customHeight="1" x14ac:dyDescent="0.2">
      <c r="B34" s="114" t="s">
        <v>134</v>
      </c>
      <c r="D34" s="676"/>
      <c r="E34" s="676"/>
      <c r="F34" s="676"/>
      <c r="G34" s="676"/>
      <c r="H34" s="676"/>
      <c r="I34" s="676"/>
      <c r="J34" s="81" t="s">
        <v>135</v>
      </c>
      <c r="M34" s="674"/>
      <c r="N34" s="674"/>
      <c r="O34" s="674"/>
      <c r="P34" s="674"/>
      <c r="Q34" s="675"/>
      <c r="S34" s="114" t="s">
        <v>134</v>
      </c>
      <c r="U34" s="676"/>
      <c r="V34" s="676"/>
      <c r="W34" s="676"/>
      <c r="X34" s="676"/>
      <c r="Y34" s="676"/>
      <c r="Z34" s="676"/>
      <c r="AA34" s="81" t="s">
        <v>135</v>
      </c>
      <c r="AD34" s="674"/>
      <c r="AE34" s="674"/>
      <c r="AF34" s="674"/>
      <c r="AG34" s="674"/>
      <c r="AH34" s="675"/>
    </row>
    <row r="35" spans="1:35" s="81" customFormat="1" ht="6.95" customHeight="1" thickBot="1" x14ac:dyDescent="0.25">
      <c r="B35" s="95"/>
      <c r="C35" s="96"/>
      <c r="D35" s="96"/>
      <c r="E35" s="115"/>
      <c r="F35" s="115"/>
      <c r="G35" s="115"/>
      <c r="H35" s="115"/>
      <c r="I35" s="100"/>
      <c r="J35" s="100"/>
      <c r="K35" s="100"/>
      <c r="L35" s="100"/>
      <c r="M35" s="100"/>
      <c r="N35" s="100"/>
      <c r="O35" s="100"/>
      <c r="P35" s="100"/>
      <c r="Q35" s="112"/>
      <c r="S35" s="99"/>
      <c r="T35" s="96"/>
      <c r="U35" s="96"/>
      <c r="V35" s="96"/>
      <c r="W35" s="115"/>
      <c r="X35" s="115"/>
      <c r="Y35" s="115"/>
      <c r="Z35" s="115"/>
      <c r="AA35" s="100"/>
      <c r="AB35" s="100"/>
      <c r="AC35" s="100"/>
      <c r="AD35" s="100"/>
      <c r="AE35" s="100"/>
      <c r="AF35" s="100"/>
      <c r="AG35" s="100"/>
      <c r="AH35" s="112"/>
    </row>
    <row r="36" spans="1:35" s="81" customFormat="1" ht="8.1" customHeight="1" thickBot="1" x14ac:dyDescent="0.25"/>
    <row r="37" spans="1:35" ht="18" customHeight="1" x14ac:dyDescent="0.2">
      <c r="C37" s="669" t="s">
        <v>40</v>
      </c>
      <c r="D37" s="670"/>
      <c r="E37" s="116"/>
      <c r="F37" s="673" t="s">
        <v>136</v>
      </c>
      <c r="G37" s="673"/>
      <c r="H37" s="673"/>
      <c r="I37" s="673"/>
      <c r="J37" s="673"/>
      <c r="K37" s="673"/>
      <c r="L37" s="673"/>
      <c r="M37" s="673"/>
      <c r="N37" s="673"/>
      <c r="O37" s="673"/>
      <c r="P37" s="673"/>
      <c r="Q37" s="673"/>
      <c r="R37" s="673"/>
      <c r="S37" s="673"/>
      <c r="T37" s="673"/>
      <c r="U37" s="673"/>
      <c r="V37" s="673"/>
      <c r="W37" s="673"/>
      <c r="X37" s="673"/>
      <c r="Y37" s="673"/>
      <c r="Z37" s="673"/>
      <c r="AA37" s="673"/>
      <c r="AB37" s="673"/>
      <c r="AC37" s="673"/>
      <c r="AD37" s="673"/>
      <c r="AF37" s="669" t="s">
        <v>41</v>
      </c>
      <c r="AG37" s="670"/>
    </row>
    <row r="38" spans="1:35" ht="18" customHeight="1" thickBot="1" x14ac:dyDescent="0.25">
      <c r="C38" s="671"/>
      <c r="D38" s="672"/>
      <c r="E38" s="117"/>
      <c r="F38" s="673"/>
      <c r="G38" s="673"/>
      <c r="H38" s="673"/>
      <c r="I38" s="673"/>
      <c r="J38" s="673"/>
      <c r="K38" s="673"/>
      <c r="L38" s="673"/>
      <c r="M38" s="673"/>
      <c r="N38" s="673"/>
      <c r="O38" s="673"/>
      <c r="P38" s="673"/>
      <c r="Q38" s="673"/>
      <c r="R38" s="673"/>
      <c r="S38" s="673"/>
      <c r="T38" s="673"/>
      <c r="U38" s="673"/>
      <c r="V38" s="673"/>
      <c r="W38" s="673"/>
      <c r="X38" s="673"/>
      <c r="Y38" s="673"/>
      <c r="Z38" s="673"/>
      <c r="AA38" s="673"/>
      <c r="AB38" s="673"/>
      <c r="AC38" s="673"/>
      <c r="AD38" s="673"/>
      <c r="AF38" s="671"/>
      <c r="AG38" s="672"/>
    </row>
    <row r="39" spans="1:35" ht="8.1" customHeight="1" thickBot="1" x14ac:dyDescent="0.25"/>
    <row r="40" spans="1:35" ht="21.95" customHeight="1" thickBot="1" x14ac:dyDescent="0.25">
      <c r="A40" s="662" t="s">
        <v>137</v>
      </c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4"/>
      <c r="M40" s="662" t="s">
        <v>138</v>
      </c>
      <c r="N40" s="663"/>
      <c r="O40" s="663"/>
      <c r="P40" s="663"/>
      <c r="Q40" s="664"/>
      <c r="R40" s="81"/>
      <c r="S40" s="662" t="s">
        <v>137</v>
      </c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664"/>
      <c r="AE40" s="662" t="s">
        <v>138</v>
      </c>
      <c r="AF40" s="663"/>
      <c r="AG40" s="663"/>
      <c r="AH40" s="663"/>
      <c r="AI40" s="664"/>
    </row>
    <row r="41" spans="1:35" ht="21.95" customHeight="1" thickBot="1" x14ac:dyDescent="0.25">
      <c r="A41" s="118">
        <v>1</v>
      </c>
      <c r="B41" s="657"/>
      <c r="C41" s="658"/>
      <c r="D41" s="658"/>
      <c r="E41" s="658"/>
      <c r="F41" s="658"/>
      <c r="G41" s="658"/>
      <c r="H41" s="658"/>
      <c r="I41" s="658"/>
      <c r="J41" s="658"/>
      <c r="K41" s="658"/>
      <c r="L41" s="659"/>
      <c r="M41" s="660"/>
      <c r="N41" s="660"/>
      <c r="O41" s="660"/>
      <c r="P41" s="660"/>
      <c r="Q41" s="660"/>
      <c r="R41" s="81"/>
      <c r="S41" s="118">
        <v>1</v>
      </c>
      <c r="T41" s="657"/>
      <c r="U41" s="658"/>
      <c r="V41" s="658"/>
      <c r="W41" s="658"/>
      <c r="X41" s="658"/>
      <c r="Y41" s="658"/>
      <c r="Z41" s="658"/>
      <c r="AA41" s="658"/>
      <c r="AB41" s="658"/>
      <c r="AC41" s="658"/>
      <c r="AD41" s="659"/>
      <c r="AE41" s="665"/>
      <c r="AF41" s="660"/>
      <c r="AG41" s="660"/>
      <c r="AH41" s="660"/>
      <c r="AI41" s="660"/>
    </row>
    <row r="42" spans="1:35" ht="21.95" customHeight="1" thickBot="1" x14ac:dyDescent="0.25">
      <c r="A42" s="118">
        <v>2</v>
      </c>
      <c r="B42" s="657"/>
      <c r="C42" s="658"/>
      <c r="D42" s="658"/>
      <c r="E42" s="658"/>
      <c r="F42" s="658"/>
      <c r="G42" s="658"/>
      <c r="H42" s="658"/>
      <c r="I42" s="658"/>
      <c r="J42" s="658"/>
      <c r="K42" s="658"/>
      <c r="L42" s="659"/>
      <c r="M42" s="660"/>
      <c r="N42" s="660"/>
      <c r="O42" s="660"/>
      <c r="P42" s="660"/>
      <c r="Q42" s="660"/>
      <c r="R42" s="81"/>
      <c r="S42" s="118">
        <v>2</v>
      </c>
      <c r="T42" s="657"/>
      <c r="U42" s="658"/>
      <c r="V42" s="658"/>
      <c r="W42" s="658"/>
      <c r="X42" s="658"/>
      <c r="Y42" s="658"/>
      <c r="Z42" s="658"/>
      <c r="AA42" s="658"/>
      <c r="AB42" s="658"/>
      <c r="AC42" s="658"/>
      <c r="AD42" s="659"/>
      <c r="AE42" s="660"/>
      <c r="AF42" s="660"/>
      <c r="AG42" s="660"/>
      <c r="AH42" s="660"/>
      <c r="AI42" s="660"/>
    </row>
    <row r="43" spans="1:35" ht="21.95" customHeight="1" thickBot="1" x14ac:dyDescent="0.25">
      <c r="A43" s="118">
        <v>3</v>
      </c>
      <c r="B43" s="657"/>
      <c r="C43" s="658"/>
      <c r="D43" s="658"/>
      <c r="E43" s="658"/>
      <c r="F43" s="658"/>
      <c r="G43" s="658"/>
      <c r="H43" s="658"/>
      <c r="I43" s="658"/>
      <c r="J43" s="658"/>
      <c r="K43" s="658"/>
      <c r="L43" s="659"/>
      <c r="M43" s="660"/>
      <c r="N43" s="660"/>
      <c r="O43" s="660"/>
      <c r="P43" s="660"/>
      <c r="Q43" s="660"/>
      <c r="R43" s="81"/>
      <c r="S43" s="118">
        <v>3</v>
      </c>
      <c r="T43" s="657"/>
      <c r="U43" s="658"/>
      <c r="V43" s="658"/>
      <c r="W43" s="658"/>
      <c r="X43" s="658"/>
      <c r="Y43" s="658"/>
      <c r="Z43" s="658"/>
      <c r="AA43" s="658"/>
      <c r="AB43" s="658"/>
      <c r="AC43" s="658"/>
      <c r="AD43" s="659"/>
      <c r="AE43" s="660"/>
      <c r="AF43" s="660"/>
      <c r="AG43" s="660"/>
      <c r="AH43" s="660"/>
      <c r="AI43" s="660"/>
    </row>
    <row r="44" spans="1:35" ht="21.95" customHeight="1" thickBot="1" x14ac:dyDescent="0.25">
      <c r="A44" s="118">
        <v>4</v>
      </c>
      <c r="B44" s="657"/>
      <c r="C44" s="658"/>
      <c r="D44" s="658"/>
      <c r="E44" s="658"/>
      <c r="F44" s="658"/>
      <c r="G44" s="658"/>
      <c r="H44" s="658"/>
      <c r="I44" s="658"/>
      <c r="J44" s="658"/>
      <c r="K44" s="658"/>
      <c r="L44" s="659"/>
      <c r="M44" s="660"/>
      <c r="N44" s="660"/>
      <c r="O44" s="660"/>
      <c r="P44" s="660"/>
      <c r="Q44" s="660"/>
      <c r="R44" s="81"/>
      <c r="S44" s="118">
        <v>4</v>
      </c>
      <c r="T44" s="657"/>
      <c r="U44" s="658"/>
      <c r="V44" s="658"/>
      <c r="W44" s="658"/>
      <c r="X44" s="658"/>
      <c r="Y44" s="658"/>
      <c r="Z44" s="658"/>
      <c r="AA44" s="658"/>
      <c r="AB44" s="658"/>
      <c r="AC44" s="658"/>
      <c r="AD44" s="659"/>
      <c r="AE44" s="660"/>
      <c r="AF44" s="660"/>
      <c r="AG44" s="660"/>
      <c r="AH44" s="660"/>
      <c r="AI44" s="660"/>
    </row>
    <row r="45" spans="1:35" ht="21.95" customHeight="1" thickBot="1" x14ac:dyDescent="0.25">
      <c r="A45" s="118">
        <v>5</v>
      </c>
      <c r="B45" s="657"/>
      <c r="C45" s="658"/>
      <c r="D45" s="658"/>
      <c r="E45" s="658"/>
      <c r="F45" s="658"/>
      <c r="G45" s="658"/>
      <c r="H45" s="658"/>
      <c r="I45" s="658"/>
      <c r="J45" s="658"/>
      <c r="K45" s="658"/>
      <c r="L45" s="659"/>
      <c r="M45" s="660"/>
      <c r="N45" s="660"/>
      <c r="O45" s="660"/>
      <c r="P45" s="660"/>
      <c r="Q45" s="660"/>
      <c r="R45" s="81"/>
      <c r="S45" s="118">
        <v>5</v>
      </c>
      <c r="T45" s="657"/>
      <c r="U45" s="658"/>
      <c r="V45" s="658"/>
      <c r="W45" s="658"/>
      <c r="X45" s="658"/>
      <c r="Y45" s="658"/>
      <c r="Z45" s="658"/>
      <c r="AA45" s="658"/>
      <c r="AB45" s="658"/>
      <c r="AC45" s="658"/>
      <c r="AD45" s="659"/>
      <c r="AE45" s="660"/>
      <c r="AF45" s="660"/>
      <c r="AG45" s="660"/>
      <c r="AH45" s="660"/>
      <c r="AI45" s="660"/>
    </row>
    <row r="46" spans="1:35" ht="21.95" customHeight="1" thickBot="1" x14ac:dyDescent="0.25">
      <c r="A46" s="118">
        <v>6</v>
      </c>
      <c r="B46" s="657"/>
      <c r="C46" s="658"/>
      <c r="D46" s="658"/>
      <c r="E46" s="658"/>
      <c r="F46" s="658"/>
      <c r="G46" s="658"/>
      <c r="H46" s="658"/>
      <c r="I46" s="658"/>
      <c r="J46" s="658"/>
      <c r="K46" s="658"/>
      <c r="L46" s="659"/>
      <c r="M46" s="660"/>
      <c r="N46" s="660"/>
      <c r="O46" s="660"/>
      <c r="P46" s="660"/>
      <c r="Q46" s="660"/>
      <c r="R46" s="81"/>
      <c r="S46" s="118">
        <v>6</v>
      </c>
      <c r="T46" s="657"/>
      <c r="U46" s="658"/>
      <c r="V46" s="658"/>
      <c r="W46" s="658"/>
      <c r="X46" s="658"/>
      <c r="Y46" s="658"/>
      <c r="Z46" s="658"/>
      <c r="AA46" s="658"/>
      <c r="AB46" s="658"/>
      <c r="AC46" s="658"/>
      <c r="AD46" s="659"/>
      <c r="AE46" s="660"/>
      <c r="AF46" s="660"/>
      <c r="AG46" s="660"/>
      <c r="AH46" s="660"/>
      <c r="AI46" s="660"/>
    </row>
    <row r="47" spans="1:35" ht="21.95" customHeight="1" thickBot="1" x14ac:dyDescent="0.25">
      <c r="A47" s="118">
        <v>7</v>
      </c>
      <c r="B47" s="657"/>
      <c r="C47" s="658"/>
      <c r="D47" s="658"/>
      <c r="E47" s="658"/>
      <c r="F47" s="658"/>
      <c r="G47" s="658"/>
      <c r="H47" s="658"/>
      <c r="I47" s="658"/>
      <c r="J47" s="658"/>
      <c r="K47" s="658"/>
      <c r="L47" s="659"/>
      <c r="M47" s="660"/>
      <c r="N47" s="660"/>
      <c r="O47" s="660"/>
      <c r="P47" s="660"/>
      <c r="Q47" s="660"/>
      <c r="R47" s="81"/>
      <c r="S47" s="118">
        <v>7</v>
      </c>
      <c r="T47" s="657"/>
      <c r="U47" s="658"/>
      <c r="V47" s="658"/>
      <c r="W47" s="658"/>
      <c r="X47" s="658"/>
      <c r="Y47" s="658"/>
      <c r="Z47" s="658"/>
      <c r="AA47" s="658"/>
      <c r="AB47" s="658"/>
      <c r="AC47" s="658"/>
      <c r="AD47" s="659"/>
      <c r="AE47" s="660"/>
      <c r="AF47" s="660"/>
      <c r="AG47" s="660"/>
      <c r="AH47" s="660"/>
      <c r="AI47" s="660"/>
    </row>
    <row r="48" spans="1:35" ht="21.95" customHeight="1" thickBot="1" x14ac:dyDescent="0.25">
      <c r="A48" s="118">
        <v>8</v>
      </c>
      <c r="B48" s="657"/>
      <c r="C48" s="658"/>
      <c r="D48" s="658"/>
      <c r="E48" s="658"/>
      <c r="F48" s="658"/>
      <c r="G48" s="658"/>
      <c r="H48" s="658"/>
      <c r="I48" s="658"/>
      <c r="J48" s="658"/>
      <c r="K48" s="658"/>
      <c r="L48" s="659"/>
      <c r="M48" s="660"/>
      <c r="N48" s="660"/>
      <c r="O48" s="660"/>
      <c r="P48" s="660"/>
      <c r="Q48" s="660"/>
      <c r="R48" s="81"/>
      <c r="S48" s="118">
        <v>8</v>
      </c>
      <c r="T48" s="657"/>
      <c r="U48" s="658"/>
      <c r="V48" s="658"/>
      <c r="W48" s="658"/>
      <c r="X48" s="658"/>
      <c r="Y48" s="658"/>
      <c r="Z48" s="658"/>
      <c r="AA48" s="658"/>
      <c r="AB48" s="658"/>
      <c r="AC48" s="658"/>
      <c r="AD48" s="659"/>
      <c r="AE48" s="660"/>
      <c r="AF48" s="660"/>
      <c r="AG48" s="660"/>
      <c r="AH48" s="660"/>
      <c r="AI48" s="660"/>
    </row>
    <row r="49" spans="1:35" ht="15" customHeight="1" x14ac:dyDescent="0.2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81"/>
      <c r="S49" s="119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</row>
    <row r="50" spans="1:35" ht="21" x14ac:dyDescent="0.4">
      <c r="A50" s="661" t="s">
        <v>139</v>
      </c>
      <c r="B50" s="661"/>
      <c r="C50" s="661"/>
      <c r="D50" s="661"/>
      <c r="E50" s="661"/>
      <c r="F50" s="661"/>
      <c r="G50" s="661"/>
      <c r="H50" s="661"/>
      <c r="I50" s="661"/>
      <c r="J50" s="661"/>
      <c r="K50" s="661"/>
      <c r="L50" s="661"/>
      <c r="M50" s="661"/>
      <c r="N50" s="661"/>
      <c r="O50" s="661"/>
      <c r="P50" s="661"/>
      <c r="Q50" s="661"/>
      <c r="R50" s="661"/>
      <c r="S50" s="661"/>
      <c r="T50" s="661"/>
      <c r="U50" s="661"/>
      <c r="V50" s="661"/>
      <c r="W50" s="661"/>
      <c r="X50" s="661"/>
      <c r="Y50" s="661"/>
      <c r="Z50" s="661"/>
      <c r="AA50" s="661"/>
      <c r="AB50" s="661"/>
      <c r="AC50" s="661"/>
      <c r="AD50" s="661"/>
      <c r="AE50" s="661"/>
      <c r="AF50" s="661"/>
      <c r="AG50" s="661"/>
      <c r="AH50" s="661"/>
      <c r="AI50" s="661"/>
    </row>
    <row r="51" spans="1:35" ht="14.25" x14ac:dyDescent="0.3">
      <c r="A51" s="655" t="s">
        <v>250</v>
      </c>
      <c r="B51" s="655"/>
      <c r="C51" s="655"/>
      <c r="D51" s="655"/>
      <c r="E51" s="655"/>
      <c r="F51" s="655"/>
      <c r="G51" s="655"/>
      <c r="H51" s="655"/>
      <c r="I51" s="655"/>
      <c r="J51" s="655"/>
      <c r="K51" s="655"/>
      <c r="L51" s="655"/>
      <c r="M51" s="655"/>
      <c r="N51" s="655"/>
      <c r="O51" s="655"/>
      <c r="P51" s="655"/>
      <c r="Q51" s="655"/>
      <c r="R51" s="655"/>
      <c r="S51" s="655"/>
      <c r="T51" s="655"/>
      <c r="U51" s="655"/>
      <c r="V51" s="655"/>
      <c r="W51" s="655"/>
      <c r="X51" s="655"/>
      <c r="Y51" s="655"/>
      <c r="Z51" s="655"/>
      <c r="AA51" s="655"/>
      <c r="AB51" s="655"/>
      <c r="AC51" s="655"/>
      <c r="AD51" s="655"/>
      <c r="AE51" s="655"/>
      <c r="AF51" s="655"/>
      <c r="AG51" s="655"/>
      <c r="AH51" s="655"/>
      <c r="AI51" s="655"/>
    </row>
    <row r="52" spans="1:35" x14ac:dyDescent="0.25">
      <c r="A52" s="656" t="s">
        <v>289</v>
      </c>
      <c r="B52" s="656"/>
      <c r="C52" s="656"/>
      <c r="D52" s="656"/>
      <c r="E52" s="656"/>
      <c r="F52" s="656"/>
      <c r="G52" s="656"/>
      <c r="H52" s="656"/>
      <c r="I52" s="656"/>
      <c r="J52" s="656"/>
      <c r="K52" s="656"/>
      <c r="L52" s="656"/>
      <c r="M52" s="656"/>
      <c r="N52" s="656"/>
      <c r="O52" s="656"/>
      <c r="P52" s="656"/>
      <c r="Q52" s="656"/>
      <c r="R52" s="656"/>
      <c r="S52" s="656"/>
      <c r="T52" s="656"/>
      <c r="U52" s="656"/>
      <c r="V52" s="656"/>
      <c r="W52" s="656"/>
      <c r="X52" s="656"/>
      <c r="Y52" s="656"/>
      <c r="Z52" s="656"/>
      <c r="AA52" s="656"/>
      <c r="AB52" s="656"/>
      <c r="AC52" s="656"/>
      <c r="AD52" s="656"/>
      <c r="AE52" s="656"/>
      <c r="AF52" s="656"/>
      <c r="AG52" s="656"/>
      <c r="AH52" s="656"/>
      <c r="AI52" s="656"/>
    </row>
    <row r="53" spans="1:35" x14ac:dyDescent="0.25">
      <c r="A53" s="303"/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</row>
    <row r="54" spans="1:35" x14ac:dyDescent="0.25">
      <c r="A54" s="305"/>
      <c r="B54" s="305"/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 x14ac:dyDescent="0.2">
      <c r="A55" s="304"/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</row>
    <row r="56" spans="1:35" hidden="1" x14ac:dyDescent="0.2">
      <c r="A56" s="306">
        <f>INDEX(Données60!F2:F8,Données60!G3)</f>
        <v>0</v>
      </c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</row>
    <row r="57" spans="1:35" hidden="1" x14ac:dyDescent="0.2">
      <c r="A57" s="306">
        <f>INDEX(Données60!A2:A24,Données60!B3)</f>
        <v>0</v>
      </c>
      <c r="B57" s="307"/>
      <c r="C57" s="307"/>
      <c r="D57" s="307"/>
      <c r="E57" s="307"/>
      <c r="F57" s="307"/>
      <c r="G57" s="307"/>
      <c r="H57" s="307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</row>
    <row r="58" spans="1:35" s="121" customFormat="1" x14ac:dyDescent="0.2">
      <c r="A58" s="307"/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</row>
    <row r="59" spans="1:35" s="121" customFormat="1" ht="13.5" customHeight="1" x14ac:dyDescent="0.2">
      <c r="A59" s="307"/>
      <c r="B59" s="307"/>
      <c r="C59" s="307"/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</row>
    <row r="60" spans="1:35" x14ac:dyDescent="0.2">
      <c r="A60" s="307"/>
      <c r="B60" s="307"/>
      <c r="C60" s="307"/>
      <c r="D60" s="307"/>
      <c r="E60" s="307"/>
      <c r="F60" s="307"/>
      <c r="G60" s="307"/>
      <c r="H60" s="307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</row>
    <row r="61" spans="1:35" x14ac:dyDescent="0.2">
      <c r="A61" s="304"/>
      <c r="B61" s="304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</row>
    <row r="62" spans="1:35" x14ac:dyDescent="0.2">
      <c r="A62" s="304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</row>
    <row r="63" spans="1:35" x14ac:dyDescent="0.2">
      <c r="A63" s="304"/>
      <c r="B63" s="304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</row>
    <row r="64" spans="1:35" x14ac:dyDescent="0.2">
      <c r="A64" s="304"/>
      <c r="B64" s="304"/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</row>
    <row r="65" spans="1:35" x14ac:dyDescent="0.2">
      <c r="A65" s="304"/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</row>
    <row r="66" spans="1:35" x14ac:dyDescent="0.2">
      <c r="A66" s="304"/>
      <c r="B66" s="304"/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</row>
    <row r="67" spans="1:35" x14ac:dyDescent="0.2">
      <c r="A67" s="304"/>
      <c r="B67" s="304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</row>
    <row r="68" spans="1:35" x14ac:dyDescent="0.2">
      <c r="A68" s="304"/>
      <c r="B68" s="304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</row>
    <row r="69" spans="1:35" x14ac:dyDescent="0.2">
      <c r="A69" s="304"/>
      <c r="B69" s="304"/>
      <c r="C69" s="304"/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</row>
    <row r="70" spans="1:35" x14ac:dyDescent="0.2">
      <c r="A70" s="304"/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</row>
    <row r="71" spans="1:35" x14ac:dyDescent="0.2">
      <c r="A71" s="304"/>
      <c r="B71" s="304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</row>
    <row r="72" spans="1:35" x14ac:dyDescent="0.2">
      <c r="A72" s="304"/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</row>
  </sheetData>
  <sheetProtection password="DB1B" sheet="1" objects="1" scenarios="1"/>
  <mergeCells count="61">
    <mergeCell ref="B11:AH12"/>
    <mergeCell ref="B15:H16"/>
    <mergeCell ref="AE15:AH15"/>
    <mergeCell ref="AE16:AH16"/>
    <mergeCell ref="I15:Y16"/>
    <mergeCell ref="P20:Q21"/>
    <mergeCell ref="R20:AG21"/>
    <mergeCell ref="B25:Q26"/>
    <mergeCell ref="S25:AH26"/>
    <mergeCell ref="B20:D21"/>
    <mergeCell ref="E20:K21"/>
    <mergeCell ref="B27:Q28"/>
    <mergeCell ref="S27:AH28"/>
    <mergeCell ref="C37:D38"/>
    <mergeCell ref="F37:AD38"/>
    <mergeCell ref="AF37:AG38"/>
    <mergeCell ref="K32:Q32"/>
    <mergeCell ref="AB32:AH32"/>
    <mergeCell ref="D34:I34"/>
    <mergeCell ref="M34:Q34"/>
    <mergeCell ref="U34:Z34"/>
    <mergeCell ref="AD34:AH34"/>
    <mergeCell ref="A40:L40"/>
    <mergeCell ref="M40:Q40"/>
    <mergeCell ref="S40:AD40"/>
    <mergeCell ref="AE40:AI40"/>
    <mergeCell ref="B41:L41"/>
    <mergeCell ref="M41:Q41"/>
    <mergeCell ref="T41:AD41"/>
    <mergeCell ref="AE41:AI41"/>
    <mergeCell ref="B42:L42"/>
    <mergeCell ref="M42:Q42"/>
    <mergeCell ref="T42:AD42"/>
    <mergeCell ref="AE42:AI42"/>
    <mergeCell ref="B43:L43"/>
    <mergeCell ref="M43:Q43"/>
    <mergeCell ref="T43:AD43"/>
    <mergeCell ref="AE43:AI43"/>
    <mergeCell ref="B44:L44"/>
    <mergeCell ref="M44:Q44"/>
    <mergeCell ref="T44:AD44"/>
    <mergeCell ref="AE44:AI44"/>
    <mergeCell ref="B45:L45"/>
    <mergeCell ref="M45:Q45"/>
    <mergeCell ref="T45:AD45"/>
    <mergeCell ref="AE45:AI45"/>
    <mergeCell ref="B46:L46"/>
    <mergeCell ref="M46:Q46"/>
    <mergeCell ref="T46:AD46"/>
    <mergeCell ref="AE46:AI46"/>
    <mergeCell ref="A50:AI50"/>
    <mergeCell ref="A51:AI51"/>
    <mergeCell ref="A52:AI52"/>
    <mergeCell ref="B47:L47"/>
    <mergeCell ref="M47:Q47"/>
    <mergeCell ref="T47:AD47"/>
    <mergeCell ref="AE47:AI47"/>
    <mergeCell ref="B48:L48"/>
    <mergeCell ref="M48:Q48"/>
    <mergeCell ref="T48:AD48"/>
    <mergeCell ref="AE48:AI48"/>
  </mergeCells>
  <conditionalFormatting sqref="AE15:AH15">
    <cfRule type="cellIs" dxfId="11" priority="2" operator="equal">
      <formula>2</formula>
    </cfRule>
    <cfRule type="cellIs" dxfId="10" priority="1" stopIfTrue="1" operator="equal">
      <formula>1</formula>
    </cfRule>
    <cfRule type="cellIs" dxfId="9" priority="3" operator="equal">
      <formula>3</formula>
    </cfRule>
    <cfRule type="cellIs" dxfId="8" priority="4" operator="equal">
      <formula>4</formula>
    </cfRule>
    <cfRule type="cellIs" dxfId="7" priority="5" operator="equal">
      <formula>5</formula>
    </cfRule>
    <cfRule type="cellIs" dxfId="6" priority="6" operator="equal">
      <formula>6</formula>
    </cfRule>
  </conditionalFormatting>
  <printOptions horizontalCentered="1"/>
  <pageMargins left="0.31496062992125984" right="0.31496062992125984" top="0.23622047244094491" bottom="0.39370078740157483" header="0.51181102362204722" footer="0.51181102362204722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Spinner 1">
              <controlPr defaultSize="0" print="0" autoPict="0">
                <anchor moveWithCells="1" sizeWithCells="1">
                  <from>
                    <xdr:col>35</xdr:col>
                    <xdr:colOff>76200</xdr:colOff>
                    <xdr:row>0</xdr:row>
                    <xdr:rowOff>0</xdr:rowOff>
                  </from>
                  <to>
                    <xdr:col>35</xdr:col>
                    <xdr:colOff>400050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Spinner 2">
              <controlPr defaultSize="0" print="0" autoPict="0">
                <anchor moveWithCells="1" sizeWithCells="1">
                  <from>
                    <xdr:col>35</xdr:col>
                    <xdr:colOff>76200</xdr:colOff>
                    <xdr:row>0</xdr:row>
                    <xdr:rowOff>0</xdr:rowOff>
                  </from>
                  <to>
                    <xdr:col>35</xdr:col>
                    <xdr:colOff>400050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Spinner 3">
              <controlPr defaultSize="0" print="0" autoPict="0">
                <anchor moveWithCells="1" sizeWithCells="1">
                  <from>
                    <xdr:col>16</xdr:col>
                    <xdr:colOff>28575</xdr:colOff>
                    <xdr:row>0</xdr:row>
                    <xdr:rowOff>0</xdr:rowOff>
                  </from>
                  <to>
                    <xdr:col>17</xdr:col>
                    <xdr:colOff>171450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Spinner 4">
              <controlPr defaultSize="0" print="0" autoPict="0">
                <anchor moveWithCells="1" sizeWithCells="1">
                  <from>
                    <xdr:col>35</xdr:col>
                    <xdr:colOff>76200</xdr:colOff>
                    <xdr:row>0</xdr:row>
                    <xdr:rowOff>0</xdr:rowOff>
                  </from>
                  <to>
                    <xdr:col>35</xdr:col>
                    <xdr:colOff>400050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Spinner 5">
              <controlPr defaultSize="0" print="0" autoPict="0">
                <anchor moveWithCells="1" sizeWithCells="1">
                  <from>
                    <xdr:col>35</xdr:col>
                    <xdr:colOff>76200</xdr:colOff>
                    <xdr:row>0</xdr:row>
                    <xdr:rowOff>0</xdr:rowOff>
                  </from>
                  <to>
                    <xdr:col>35</xdr:col>
                    <xdr:colOff>400050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6" r:id="rId9" name="Spinner 6">
              <controlPr defaultSize="0" print="0" autoPict="0">
                <anchor moveWithCells="1" sizeWithCells="1">
                  <from>
                    <xdr:col>35</xdr:col>
                    <xdr:colOff>76200</xdr:colOff>
                    <xdr:row>0</xdr:row>
                    <xdr:rowOff>0</xdr:rowOff>
                  </from>
                  <to>
                    <xdr:col>35</xdr:col>
                    <xdr:colOff>400050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7" r:id="rId10" name="Spinner 7">
              <controlPr defaultSize="0" print="0" autoPict="0">
                <anchor moveWithCells="1" sizeWithCells="1">
                  <from>
                    <xdr:col>16</xdr:col>
                    <xdr:colOff>28575</xdr:colOff>
                    <xdr:row>0</xdr:row>
                    <xdr:rowOff>0</xdr:rowOff>
                  </from>
                  <to>
                    <xdr:col>17</xdr:col>
                    <xdr:colOff>171450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8" r:id="rId11" name="Spinner 8">
              <controlPr defaultSize="0" print="0" autoPict="0">
                <anchor moveWithCells="1" sizeWithCells="1">
                  <from>
                    <xdr:col>35</xdr:col>
                    <xdr:colOff>76200</xdr:colOff>
                    <xdr:row>0</xdr:row>
                    <xdr:rowOff>0</xdr:rowOff>
                  </from>
                  <to>
                    <xdr:col>35</xdr:col>
                    <xdr:colOff>400050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9" r:id="rId12" name="Spinner 9">
              <controlPr defaultSize="0" print="0" autoPict="0">
                <anchor moveWithCells="1" sizeWithCells="1">
                  <from>
                    <xdr:col>35</xdr:col>
                    <xdr:colOff>76200</xdr:colOff>
                    <xdr:row>0</xdr:row>
                    <xdr:rowOff>0</xdr:rowOff>
                  </from>
                  <to>
                    <xdr:col>35</xdr:col>
                    <xdr:colOff>400050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0" r:id="rId13" name="Spinner 10">
              <controlPr defaultSize="0" print="0" autoPict="0">
                <anchor moveWithCells="1" sizeWithCells="1">
                  <from>
                    <xdr:col>35</xdr:col>
                    <xdr:colOff>76200</xdr:colOff>
                    <xdr:row>0</xdr:row>
                    <xdr:rowOff>0</xdr:rowOff>
                  </from>
                  <to>
                    <xdr:col>35</xdr:col>
                    <xdr:colOff>400050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1" r:id="rId14" name="Spinner 11">
              <controlPr defaultSize="0" print="0" autoPict="0">
                <anchor moveWithCells="1" sizeWithCells="1">
                  <from>
                    <xdr:col>16</xdr:col>
                    <xdr:colOff>28575</xdr:colOff>
                    <xdr:row>0</xdr:row>
                    <xdr:rowOff>0</xdr:rowOff>
                  </from>
                  <to>
                    <xdr:col>17</xdr:col>
                    <xdr:colOff>171450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2" r:id="rId15" name="Spinner 12">
              <controlPr defaultSize="0" print="0" autoPict="0">
                <anchor moveWithCells="1" sizeWithCells="1">
                  <from>
                    <xdr:col>35</xdr:col>
                    <xdr:colOff>76200</xdr:colOff>
                    <xdr:row>0</xdr:row>
                    <xdr:rowOff>0</xdr:rowOff>
                  </from>
                  <to>
                    <xdr:col>35</xdr:col>
                    <xdr:colOff>400050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3" r:id="rId16" name="Spinner 13">
              <controlPr defaultSize="0" print="0" autoPict="0">
                <anchor moveWithCells="1" sizeWithCells="1">
                  <from>
                    <xdr:col>35</xdr:col>
                    <xdr:colOff>76200</xdr:colOff>
                    <xdr:row>18</xdr:row>
                    <xdr:rowOff>9525</xdr:rowOff>
                  </from>
                  <to>
                    <xdr:col>35</xdr:col>
                    <xdr:colOff>400050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4" r:id="rId17" name="Spinner 14">
              <controlPr defaultSize="0" print="0" autoPict="0">
                <anchor moveWithCells="1" sizeWithCells="1">
                  <from>
                    <xdr:col>35</xdr:col>
                    <xdr:colOff>76200</xdr:colOff>
                    <xdr:row>14</xdr:row>
                    <xdr:rowOff>9525</xdr:rowOff>
                  </from>
                  <to>
                    <xdr:col>35</xdr:col>
                    <xdr:colOff>400050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5" r:id="rId18" name="Spinner 15">
              <controlPr defaultSize="0" print="0" autoPict="0">
                <anchor moveWithCells="1" sizeWithCells="1">
                  <from>
                    <xdr:col>16</xdr:col>
                    <xdr:colOff>28575</xdr:colOff>
                    <xdr:row>24</xdr:row>
                    <xdr:rowOff>9525</xdr:rowOff>
                  </from>
                  <to>
                    <xdr:col>17</xdr:col>
                    <xdr:colOff>171450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6" r:id="rId19" name="Spinner 16">
              <controlPr defaultSize="0" print="0" autoPict="0">
                <anchor moveWithCells="1" sizeWithCells="1">
                  <from>
                    <xdr:col>35</xdr:col>
                    <xdr:colOff>76200</xdr:colOff>
                    <xdr:row>24</xdr:row>
                    <xdr:rowOff>0</xdr:rowOff>
                  </from>
                  <to>
                    <xdr:col>35</xdr:col>
                    <xdr:colOff>400050</xdr:colOff>
                    <xdr:row>26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38"/>
  <dimension ref="A1:Q48"/>
  <sheetViews>
    <sheetView showRowColHeaders="0" zoomScale="80" zoomScaleNormal="80" workbookViewId="0">
      <selection sqref="A1:N1"/>
    </sheetView>
  </sheetViews>
  <sheetFormatPr baseColWidth="10" defaultRowHeight="12.75" x14ac:dyDescent="0.2"/>
  <cols>
    <col min="1" max="1" width="4.7109375" style="2" customWidth="1"/>
    <col min="2" max="2" width="2.7109375" style="2" customWidth="1"/>
    <col min="3" max="3" width="6.7109375" style="2" customWidth="1"/>
    <col min="4" max="4" width="11" style="2" customWidth="1"/>
    <col min="5" max="5" width="13.7109375" style="2" customWidth="1"/>
    <col min="6" max="7" width="5.7109375" style="2" customWidth="1"/>
    <col min="8" max="8" width="6.42578125" style="2" bestFit="1" customWidth="1"/>
    <col min="9" max="9" width="2.7109375" style="2" customWidth="1"/>
    <col min="10" max="10" width="6.7109375" style="2" customWidth="1"/>
    <col min="11" max="11" width="11" style="2" customWidth="1"/>
    <col min="12" max="12" width="13.7109375" style="2" customWidth="1"/>
    <col min="13" max="14" width="5.7109375" style="2" customWidth="1"/>
    <col min="15" max="16384" width="11.42578125" style="2"/>
  </cols>
  <sheetData>
    <row r="1" spans="1:17" ht="20.100000000000001" customHeight="1" x14ac:dyDescent="0.2">
      <c r="A1" s="679" t="s">
        <v>140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</row>
    <row r="2" spans="1:17" ht="6.95" customHeight="1" thickBot="1" x14ac:dyDescent="0.25"/>
    <row r="3" spans="1:17" ht="20.100000000000001" customHeight="1" x14ac:dyDescent="0.2">
      <c r="B3" s="122" t="s">
        <v>141</v>
      </c>
      <c r="C3" s="123"/>
      <c r="D3" s="734" t="str">
        <f>Recto60!$B$27</f>
        <v/>
      </c>
      <c r="E3" s="734"/>
      <c r="F3" s="734"/>
      <c r="G3" s="124"/>
      <c r="H3" s="736"/>
      <c r="I3" s="122" t="s">
        <v>142</v>
      </c>
      <c r="J3" s="123"/>
      <c r="K3" s="734" t="str">
        <f>Recto60!$S$27</f>
        <v/>
      </c>
      <c r="L3" s="734"/>
      <c r="M3" s="734"/>
      <c r="N3" s="124"/>
      <c r="P3" s="121"/>
      <c r="Q3" s="154"/>
    </row>
    <row r="4" spans="1:17" ht="20.100000000000001" customHeight="1" thickBot="1" x14ac:dyDescent="0.25">
      <c r="B4" s="125"/>
      <c r="C4" s="126"/>
      <c r="D4" s="735"/>
      <c r="E4" s="735"/>
      <c r="F4" s="735"/>
      <c r="G4" s="127"/>
      <c r="H4" s="736"/>
      <c r="I4" s="125"/>
      <c r="J4" s="126"/>
      <c r="K4" s="735"/>
      <c r="L4" s="735"/>
      <c r="M4" s="735"/>
      <c r="N4" s="127"/>
      <c r="Q4" s="173" t="s">
        <v>227</v>
      </c>
    </row>
    <row r="5" spans="1:17" ht="6.95" customHeight="1" thickBot="1" x14ac:dyDescent="0.25">
      <c r="B5" s="737"/>
      <c r="C5" s="737"/>
      <c r="D5" s="737"/>
      <c r="E5" s="737"/>
      <c r="F5" s="737"/>
      <c r="G5" s="737"/>
      <c r="I5" s="737"/>
      <c r="J5" s="737"/>
      <c r="K5" s="737"/>
      <c r="L5" s="737"/>
      <c r="M5" s="737"/>
      <c r="N5" s="737"/>
    </row>
    <row r="6" spans="1:17" ht="18" customHeight="1" thickBot="1" x14ac:dyDescent="0.25">
      <c r="A6" s="728" t="s">
        <v>162</v>
      </c>
      <c r="B6" s="662" t="s">
        <v>148</v>
      </c>
      <c r="C6" s="663"/>
      <c r="D6" s="663"/>
      <c r="E6" s="663"/>
      <c r="F6" s="153" t="s">
        <v>189</v>
      </c>
      <c r="G6" s="128" t="s">
        <v>3</v>
      </c>
      <c r="H6" s="81"/>
      <c r="I6" s="662" t="s">
        <v>148</v>
      </c>
      <c r="J6" s="663"/>
      <c r="K6" s="663"/>
      <c r="L6" s="663"/>
      <c r="M6" s="153" t="s">
        <v>189</v>
      </c>
      <c r="N6" s="128" t="s">
        <v>3</v>
      </c>
      <c r="Q6" s="38" t="s">
        <v>143</v>
      </c>
    </row>
    <row r="7" spans="1:17" ht="18" customHeight="1" thickBot="1" x14ac:dyDescent="0.25">
      <c r="A7" s="728"/>
      <c r="B7" s="129">
        <v>1</v>
      </c>
      <c r="C7" s="696"/>
      <c r="D7" s="708"/>
      <c r="E7" s="709"/>
      <c r="F7" s="130"/>
      <c r="G7" s="131" t="str">
        <f t="shared" ref="G7:G12" si="0">IF(AND(F7&lt;&gt;"",F7&lt;&gt;M7),COUNTIF(F7,13)*2,"")</f>
        <v/>
      </c>
      <c r="H7" s="81" t="s">
        <v>144</v>
      </c>
      <c r="I7" s="129">
        <v>1</v>
      </c>
      <c r="J7" s="696"/>
      <c r="K7" s="658"/>
      <c r="L7" s="738"/>
      <c r="M7" s="130"/>
      <c r="N7" s="131" t="str">
        <f t="shared" ref="N7:N12" si="1">IF(AND(M7&lt;&gt;"",M7&lt;&gt;F7),COUNTIF(M7,13)*2,"")</f>
        <v/>
      </c>
      <c r="Q7" s="38" t="s">
        <v>280</v>
      </c>
    </row>
    <row r="8" spans="1:17" ht="18" customHeight="1" thickBot="1" x14ac:dyDescent="0.25">
      <c r="A8" s="728"/>
      <c r="B8" s="129">
        <v>2</v>
      </c>
      <c r="C8" s="696"/>
      <c r="D8" s="658"/>
      <c r="E8" s="738"/>
      <c r="F8" s="130"/>
      <c r="G8" s="131" t="str">
        <f t="shared" si="0"/>
        <v/>
      </c>
      <c r="H8" s="81" t="s">
        <v>144</v>
      </c>
      <c r="I8" s="129">
        <v>2</v>
      </c>
      <c r="J8" s="696"/>
      <c r="K8" s="658"/>
      <c r="L8" s="738"/>
      <c r="M8" s="130"/>
      <c r="N8" s="131" t="str">
        <f t="shared" si="1"/>
        <v/>
      </c>
    </row>
    <row r="9" spans="1:17" ht="18" customHeight="1" thickBot="1" x14ac:dyDescent="0.25">
      <c r="A9" s="728"/>
      <c r="B9" s="129">
        <v>3</v>
      </c>
      <c r="C9" s="696"/>
      <c r="D9" s="658"/>
      <c r="E9" s="738"/>
      <c r="F9" s="130"/>
      <c r="G9" s="131" t="str">
        <f>IF(AND(F9&lt;&gt;"",F9&lt;&gt;M9),COUNTIF(F9,13)*2,"")</f>
        <v/>
      </c>
      <c r="H9" s="81" t="s">
        <v>144</v>
      </c>
      <c r="I9" s="129">
        <v>3</v>
      </c>
      <c r="J9" s="696"/>
      <c r="K9" s="708"/>
      <c r="L9" s="709"/>
      <c r="M9" s="130"/>
      <c r="N9" s="131" t="str">
        <f>IF(AND(M9&lt;&gt;"",M9&lt;&gt;F9),COUNTIF(M9,13)*2,"")</f>
        <v/>
      </c>
    </row>
    <row r="10" spans="1:17" ht="18" customHeight="1" thickBot="1" x14ac:dyDescent="0.25">
      <c r="A10" s="728"/>
      <c r="B10" s="129">
        <v>4</v>
      </c>
      <c r="C10" s="696"/>
      <c r="D10" s="658"/>
      <c r="E10" s="738"/>
      <c r="F10" s="130"/>
      <c r="G10" s="131" t="str">
        <f t="shared" si="0"/>
        <v/>
      </c>
      <c r="H10" s="81" t="s">
        <v>144</v>
      </c>
      <c r="I10" s="129">
        <v>4</v>
      </c>
      <c r="J10" s="696"/>
      <c r="K10" s="658"/>
      <c r="L10" s="738"/>
      <c r="M10" s="130"/>
      <c r="N10" s="131" t="str">
        <f t="shared" si="1"/>
        <v/>
      </c>
    </row>
    <row r="11" spans="1:17" ht="18" customHeight="1" thickBot="1" x14ac:dyDescent="0.25">
      <c r="A11" s="728"/>
      <c r="B11" s="129">
        <v>5</v>
      </c>
      <c r="C11" s="696"/>
      <c r="D11" s="658"/>
      <c r="E11" s="738"/>
      <c r="F11" s="130"/>
      <c r="G11" s="131" t="str">
        <f t="shared" si="0"/>
        <v/>
      </c>
      <c r="H11" s="81" t="s">
        <v>144</v>
      </c>
      <c r="I11" s="129">
        <v>5</v>
      </c>
      <c r="J11" s="696"/>
      <c r="K11" s="658"/>
      <c r="L11" s="738"/>
      <c r="M11" s="130"/>
      <c r="N11" s="131" t="str">
        <f t="shared" si="1"/>
        <v/>
      </c>
    </row>
    <row r="12" spans="1:17" ht="18" customHeight="1" thickBot="1" x14ac:dyDescent="0.25">
      <c r="A12" s="728"/>
      <c r="B12" s="151">
        <v>6</v>
      </c>
      <c r="C12" s="696"/>
      <c r="D12" s="658"/>
      <c r="E12" s="738"/>
      <c r="F12" s="135"/>
      <c r="G12" s="131" t="str">
        <f t="shared" si="0"/>
        <v/>
      </c>
      <c r="H12" s="81" t="s">
        <v>144</v>
      </c>
      <c r="I12" s="151">
        <v>6</v>
      </c>
      <c r="J12" s="696"/>
      <c r="K12" s="658"/>
      <c r="L12" s="738"/>
      <c r="M12" s="135"/>
      <c r="N12" s="131" t="str">
        <f t="shared" si="1"/>
        <v/>
      </c>
    </row>
    <row r="13" spans="1:17" ht="18" customHeight="1" thickBot="1" x14ac:dyDescent="0.25">
      <c r="A13" s="728"/>
      <c r="B13" s="710" t="s">
        <v>145</v>
      </c>
      <c r="C13" s="711"/>
      <c r="D13" s="711"/>
      <c r="E13" s="711"/>
      <c r="F13" s="712"/>
      <c r="G13" s="132" t="str">
        <f>IF(OR(OR(OR(OR(OR(OR(G7&lt;&gt;"",G8&lt;&gt;"",G9&lt;&gt;"",G10&lt;&gt;"",G11&lt;&gt;"",G12&lt;&gt;"")))))),SUM(G7:G12),"")</f>
        <v/>
      </c>
      <c r="H13" s="81"/>
      <c r="I13" s="710" t="s">
        <v>145</v>
      </c>
      <c r="J13" s="711"/>
      <c r="K13" s="711"/>
      <c r="L13" s="711"/>
      <c r="M13" s="712"/>
      <c r="N13" s="132" t="str">
        <f>IF(OR(OR(OR(OR(OR(OR(N7&lt;&gt;"",N8&lt;&gt;"",N9&lt;&gt;"",N10&lt;&gt;"",N11&lt;&gt;"",N12&lt;&gt;"")))))),SUM(N7:N12),"")</f>
        <v/>
      </c>
    </row>
    <row r="14" spans="1:17" ht="6.95" customHeight="1" thickBot="1" x14ac:dyDescent="0.25">
      <c r="B14" s="733"/>
      <c r="C14" s="733"/>
      <c r="D14" s="733"/>
      <c r="E14" s="733"/>
      <c r="F14" s="733"/>
      <c r="G14" s="733"/>
      <c r="H14" s="81"/>
      <c r="I14" s="733"/>
      <c r="J14" s="733"/>
      <c r="K14" s="733"/>
      <c r="L14" s="733"/>
      <c r="M14" s="733"/>
      <c r="N14" s="733"/>
    </row>
    <row r="15" spans="1:17" ht="18" customHeight="1" thickBot="1" x14ac:dyDescent="0.25">
      <c r="A15" s="728" t="s">
        <v>146</v>
      </c>
      <c r="B15" s="662" t="s">
        <v>148</v>
      </c>
      <c r="C15" s="663"/>
      <c r="D15" s="663"/>
      <c r="E15" s="663"/>
      <c r="F15" s="153" t="s">
        <v>189</v>
      </c>
      <c r="G15" s="128" t="s">
        <v>3</v>
      </c>
      <c r="H15" s="81"/>
      <c r="I15" s="662" t="s">
        <v>148</v>
      </c>
      <c r="J15" s="663"/>
      <c r="K15" s="663"/>
      <c r="L15" s="663"/>
      <c r="M15" s="153" t="s">
        <v>189</v>
      </c>
      <c r="N15" s="128" t="s">
        <v>3</v>
      </c>
    </row>
    <row r="16" spans="1:17" ht="18" customHeight="1" x14ac:dyDescent="0.2">
      <c r="A16" s="728"/>
      <c r="B16" s="133">
        <v>1</v>
      </c>
      <c r="C16" s="725"/>
      <c r="D16" s="726"/>
      <c r="E16" s="727"/>
      <c r="F16" s="713"/>
      <c r="G16" s="716" t="str">
        <f>IF(AND(F16&lt;&gt;"",F16&lt;&gt;M16),COUNTIF(F16,13)*4,"")</f>
        <v/>
      </c>
      <c r="H16" s="729" t="s">
        <v>144</v>
      </c>
      <c r="I16" s="133">
        <v>1</v>
      </c>
      <c r="J16" s="725"/>
      <c r="K16" s="726"/>
      <c r="L16" s="727"/>
      <c r="M16" s="713"/>
      <c r="N16" s="716" t="str">
        <f>IF(AND(M16&lt;&gt;"",M16&lt;&gt;F16),COUNTIF(M16,13)*4,"")</f>
        <v/>
      </c>
    </row>
    <row r="17" spans="1:17" ht="18" customHeight="1" thickBot="1" x14ac:dyDescent="0.25">
      <c r="A17" s="728"/>
      <c r="B17" s="134">
        <v>2</v>
      </c>
      <c r="C17" s="722"/>
      <c r="D17" s="723"/>
      <c r="E17" s="724"/>
      <c r="F17" s="715"/>
      <c r="G17" s="718"/>
      <c r="H17" s="729"/>
      <c r="I17" s="134">
        <v>2</v>
      </c>
      <c r="J17" s="722"/>
      <c r="K17" s="723"/>
      <c r="L17" s="724"/>
      <c r="M17" s="715"/>
      <c r="N17" s="718"/>
    </row>
    <row r="18" spans="1:17" ht="18" customHeight="1" x14ac:dyDescent="0.2">
      <c r="A18" s="728"/>
      <c r="B18" s="136">
        <v>1</v>
      </c>
      <c r="C18" s="725"/>
      <c r="D18" s="726"/>
      <c r="E18" s="727"/>
      <c r="F18" s="713"/>
      <c r="G18" s="716" t="str">
        <f>IF(AND(F18&lt;&gt;"",F18&lt;&gt;M18),COUNTIF(F18,13)*4,"")</f>
        <v/>
      </c>
      <c r="H18" s="729" t="s">
        <v>144</v>
      </c>
      <c r="I18" s="136">
        <v>1</v>
      </c>
      <c r="J18" s="725"/>
      <c r="K18" s="726"/>
      <c r="L18" s="727"/>
      <c r="M18" s="713"/>
      <c r="N18" s="716" t="str">
        <f>IF(AND(M18&lt;&gt;"",M18&lt;&gt;F18),COUNTIF(M18,13)*4,"")</f>
        <v/>
      </c>
    </row>
    <row r="19" spans="1:17" ht="18" customHeight="1" thickBot="1" x14ac:dyDescent="0.25">
      <c r="A19" s="728"/>
      <c r="B19" s="134">
        <v>2</v>
      </c>
      <c r="C19" s="722"/>
      <c r="D19" s="723"/>
      <c r="E19" s="724"/>
      <c r="F19" s="715"/>
      <c r="G19" s="718"/>
      <c r="H19" s="729"/>
      <c r="I19" s="134">
        <v>2</v>
      </c>
      <c r="J19" s="722"/>
      <c r="K19" s="723"/>
      <c r="L19" s="724"/>
      <c r="M19" s="715"/>
      <c r="N19" s="718"/>
    </row>
    <row r="20" spans="1:17" ht="18" customHeight="1" x14ac:dyDescent="0.2">
      <c r="A20" s="728"/>
      <c r="B20" s="136">
        <v>1</v>
      </c>
      <c r="C20" s="725"/>
      <c r="D20" s="726"/>
      <c r="E20" s="727"/>
      <c r="F20" s="713"/>
      <c r="G20" s="716" t="str">
        <f>IF(AND(F20&lt;&gt;"",F20&lt;&gt;M20),COUNTIF(F20,13)*4,"")</f>
        <v/>
      </c>
      <c r="H20" s="729" t="s">
        <v>144</v>
      </c>
      <c r="I20" s="136">
        <v>1</v>
      </c>
      <c r="J20" s="725"/>
      <c r="K20" s="726"/>
      <c r="L20" s="727"/>
      <c r="M20" s="713"/>
      <c r="N20" s="716" t="str">
        <f>IF(AND(M20&lt;&gt;"",M20&lt;&gt;F20),COUNTIF(M20,13)*4,"")</f>
        <v/>
      </c>
    </row>
    <row r="21" spans="1:17" ht="18" customHeight="1" thickBot="1" x14ac:dyDescent="0.25">
      <c r="A21" s="728"/>
      <c r="B21" s="134">
        <v>2</v>
      </c>
      <c r="C21" s="722"/>
      <c r="D21" s="723"/>
      <c r="E21" s="724"/>
      <c r="F21" s="715"/>
      <c r="G21" s="718"/>
      <c r="H21" s="729"/>
      <c r="I21" s="134">
        <v>2</v>
      </c>
      <c r="J21" s="722"/>
      <c r="K21" s="723"/>
      <c r="L21" s="724"/>
      <c r="M21" s="715"/>
      <c r="N21" s="718"/>
    </row>
    <row r="22" spans="1:17" ht="18" customHeight="1" thickBot="1" x14ac:dyDescent="0.25">
      <c r="A22" s="728"/>
      <c r="B22" s="657" t="s">
        <v>163</v>
      </c>
      <c r="C22" s="708"/>
      <c r="D22" s="709"/>
      <c r="E22" s="696"/>
      <c r="F22" s="658"/>
      <c r="G22" s="659"/>
      <c r="H22" s="93"/>
      <c r="I22" s="657" t="s">
        <v>163</v>
      </c>
      <c r="J22" s="708"/>
      <c r="K22" s="709"/>
      <c r="L22" s="696"/>
      <c r="M22" s="658"/>
      <c r="N22" s="659"/>
    </row>
    <row r="23" spans="1:17" ht="18" customHeight="1" thickBot="1" x14ac:dyDescent="0.25">
      <c r="A23" s="728"/>
      <c r="B23" s="657" t="s">
        <v>164</v>
      </c>
      <c r="C23" s="708"/>
      <c r="D23" s="709"/>
      <c r="E23" s="696"/>
      <c r="F23" s="658"/>
      <c r="G23" s="659"/>
      <c r="H23" s="93"/>
      <c r="I23" s="657" t="s">
        <v>164</v>
      </c>
      <c r="J23" s="708"/>
      <c r="K23" s="709"/>
      <c r="L23" s="696"/>
      <c r="M23" s="658"/>
      <c r="N23" s="659"/>
    </row>
    <row r="24" spans="1:17" ht="18" customHeight="1" thickBot="1" x14ac:dyDescent="0.25">
      <c r="A24" s="728"/>
      <c r="B24" s="657" t="s">
        <v>165</v>
      </c>
      <c r="C24" s="708"/>
      <c r="D24" s="709"/>
      <c r="E24" s="696"/>
      <c r="F24" s="658"/>
      <c r="G24" s="659"/>
      <c r="H24" s="93"/>
      <c r="I24" s="657" t="s">
        <v>165</v>
      </c>
      <c r="J24" s="708"/>
      <c r="K24" s="709"/>
      <c r="L24" s="696"/>
      <c r="M24" s="658"/>
      <c r="N24" s="659"/>
    </row>
    <row r="25" spans="1:17" ht="18" customHeight="1" thickBot="1" x14ac:dyDescent="0.25">
      <c r="A25" s="728"/>
      <c r="B25" s="657" t="s">
        <v>166</v>
      </c>
      <c r="C25" s="708"/>
      <c r="D25" s="709"/>
      <c r="E25" s="696"/>
      <c r="F25" s="658"/>
      <c r="G25" s="659"/>
      <c r="H25" s="93"/>
      <c r="I25" s="657" t="s">
        <v>166</v>
      </c>
      <c r="J25" s="708"/>
      <c r="K25" s="709"/>
      <c r="L25" s="696"/>
      <c r="M25" s="658"/>
      <c r="N25" s="659"/>
    </row>
    <row r="26" spans="1:17" ht="18" customHeight="1" thickBot="1" x14ac:dyDescent="0.25">
      <c r="A26" s="728"/>
      <c r="B26" s="710" t="s">
        <v>145</v>
      </c>
      <c r="C26" s="711"/>
      <c r="D26" s="711"/>
      <c r="E26" s="711"/>
      <c r="F26" s="712"/>
      <c r="G26" s="132" t="str">
        <f>IF(OR(OR(OR(G16&lt;&gt;"",G18&lt;&gt;"",G20&lt;&gt;"",))),SUM(G16:G21),"")</f>
        <v/>
      </c>
      <c r="H26" s="81"/>
      <c r="I26" s="710" t="s">
        <v>145</v>
      </c>
      <c r="J26" s="711"/>
      <c r="K26" s="711"/>
      <c r="L26" s="711"/>
      <c r="M26" s="712"/>
      <c r="N26" s="132" t="str">
        <f>IF(OR(OR(OR(N16&lt;&gt;"",N18&lt;&gt;"",N20&lt;&gt;"",))),SUM(N16:N21),"")</f>
        <v/>
      </c>
    </row>
    <row r="27" spans="1:17" ht="18" customHeight="1" thickBot="1" x14ac:dyDescent="0.25">
      <c r="A27" s="152"/>
      <c r="B27" s="730" t="s">
        <v>147</v>
      </c>
      <c r="C27" s="731"/>
      <c r="D27" s="731"/>
      <c r="E27" s="732"/>
      <c r="F27" s="732"/>
      <c r="G27" s="131" t="str">
        <f>IF(OR(OR(G13&lt;&gt;"",G26&lt;&gt;"")),SUM(G13,G26),"")</f>
        <v/>
      </c>
      <c r="H27" s="81"/>
      <c r="I27" s="730" t="s">
        <v>147</v>
      </c>
      <c r="J27" s="731"/>
      <c r="K27" s="731"/>
      <c r="L27" s="732"/>
      <c r="M27" s="732"/>
      <c r="N27" s="131" t="str">
        <f>IF(OR(OR(N13&lt;&gt;"",N26&lt;&gt;"")),SUM(N13,N26),"")</f>
        <v/>
      </c>
    </row>
    <row r="28" spans="1:17" ht="6.95" customHeight="1" thickBot="1" x14ac:dyDescent="0.25">
      <c r="B28" s="733"/>
      <c r="C28" s="733"/>
      <c r="D28" s="733"/>
      <c r="E28" s="733"/>
      <c r="F28" s="733"/>
      <c r="G28" s="733"/>
      <c r="H28" s="81"/>
      <c r="I28" s="733"/>
      <c r="J28" s="733"/>
      <c r="K28" s="733"/>
      <c r="L28" s="733"/>
      <c r="M28" s="733"/>
      <c r="N28" s="733"/>
      <c r="Q28" s="1"/>
    </row>
    <row r="29" spans="1:17" ht="18" customHeight="1" thickBot="1" x14ac:dyDescent="0.25">
      <c r="A29" s="728" t="s">
        <v>167</v>
      </c>
      <c r="B29" s="662" t="s">
        <v>148</v>
      </c>
      <c r="C29" s="663"/>
      <c r="D29" s="663"/>
      <c r="E29" s="663"/>
      <c r="F29" s="153" t="s">
        <v>189</v>
      </c>
      <c r="G29" s="128" t="s">
        <v>3</v>
      </c>
      <c r="H29" s="81"/>
      <c r="I29" s="662" t="s">
        <v>148</v>
      </c>
      <c r="J29" s="663"/>
      <c r="K29" s="663"/>
      <c r="L29" s="663"/>
      <c r="M29" s="153" t="s">
        <v>189</v>
      </c>
      <c r="N29" s="128" t="s">
        <v>3</v>
      </c>
    </row>
    <row r="30" spans="1:17" ht="18" customHeight="1" x14ac:dyDescent="0.2">
      <c r="A30" s="728"/>
      <c r="B30" s="133">
        <v>1</v>
      </c>
      <c r="C30" s="725"/>
      <c r="D30" s="726"/>
      <c r="E30" s="727"/>
      <c r="F30" s="713"/>
      <c r="G30" s="716" t="str">
        <f>IF(AND(F30&lt;&gt;"",F30&lt;&gt;M30),COUNTIF(F30,13)*6,"")</f>
        <v/>
      </c>
      <c r="H30" s="729" t="s">
        <v>144</v>
      </c>
      <c r="I30" s="133">
        <v>1</v>
      </c>
      <c r="J30" s="725"/>
      <c r="K30" s="726"/>
      <c r="L30" s="727"/>
      <c r="M30" s="713"/>
      <c r="N30" s="716" t="str">
        <f>IF(AND(M30&lt;&gt;"",M30&lt;&gt;F30),COUNTIF(M30,13)*6,"")</f>
        <v/>
      </c>
    </row>
    <row r="31" spans="1:17" ht="18" customHeight="1" x14ac:dyDescent="0.2">
      <c r="A31" s="728"/>
      <c r="B31" s="137">
        <v>2</v>
      </c>
      <c r="C31" s="719"/>
      <c r="D31" s="720"/>
      <c r="E31" s="721"/>
      <c r="F31" s="714"/>
      <c r="G31" s="717"/>
      <c r="H31" s="729"/>
      <c r="I31" s="137">
        <v>2</v>
      </c>
      <c r="J31" s="719"/>
      <c r="K31" s="720"/>
      <c r="L31" s="721"/>
      <c r="M31" s="714"/>
      <c r="N31" s="717"/>
    </row>
    <row r="32" spans="1:17" ht="18" customHeight="1" thickBot="1" x14ac:dyDescent="0.25">
      <c r="A32" s="728"/>
      <c r="B32" s="134">
        <v>3</v>
      </c>
      <c r="C32" s="722"/>
      <c r="D32" s="723"/>
      <c r="E32" s="724"/>
      <c r="F32" s="715"/>
      <c r="G32" s="718"/>
      <c r="H32" s="729"/>
      <c r="I32" s="134">
        <v>3</v>
      </c>
      <c r="J32" s="722"/>
      <c r="K32" s="723"/>
      <c r="L32" s="724"/>
      <c r="M32" s="715"/>
      <c r="N32" s="718"/>
    </row>
    <row r="33" spans="1:14" ht="18" customHeight="1" x14ac:dyDescent="0.2">
      <c r="A33" s="728"/>
      <c r="B33" s="136">
        <v>1</v>
      </c>
      <c r="C33" s="725"/>
      <c r="D33" s="726"/>
      <c r="E33" s="727"/>
      <c r="F33" s="713"/>
      <c r="G33" s="716" t="str">
        <f>IF(AND(F33&lt;&gt;"",F33&lt;&gt;M33),COUNTIF(F33,13)*6,"")</f>
        <v/>
      </c>
      <c r="H33" s="729" t="s">
        <v>144</v>
      </c>
      <c r="I33" s="136">
        <v>1</v>
      </c>
      <c r="J33" s="725"/>
      <c r="K33" s="726"/>
      <c r="L33" s="727"/>
      <c r="M33" s="713"/>
      <c r="N33" s="716" t="str">
        <f>IF(AND(M33&lt;&gt;"",M33&lt;&gt;F33),COUNTIF(M33,13)*6,"")</f>
        <v/>
      </c>
    </row>
    <row r="34" spans="1:14" ht="18" customHeight="1" x14ac:dyDescent="0.2">
      <c r="A34" s="728"/>
      <c r="B34" s="137">
        <v>2</v>
      </c>
      <c r="C34" s="719"/>
      <c r="D34" s="720"/>
      <c r="E34" s="721"/>
      <c r="F34" s="714"/>
      <c r="G34" s="717"/>
      <c r="H34" s="729"/>
      <c r="I34" s="137">
        <v>2</v>
      </c>
      <c r="J34" s="719"/>
      <c r="K34" s="720"/>
      <c r="L34" s="721"/>
      <c r="M34" s="714"/>
      <c r="N34" s="717"/>
    </row>
    <row r="35" spans="1:14" ht="18" customHeight="1" thickBot="1" x14ac:dyDescent="0.25">
      <c r="A35" s="728"/>
      <c r="B35" s="134">
        <v>3</v>
      </c>
      <c r="C35" s="722"/>
      <c r="D35" s="723"/>
      <c r="E35" s="724"/>
      <c r="F35" s="715"/>
      <c r="G35" s="718"/>
      <c r="H35" s="729"/>
      <c r="I35" s="134">
        <v>3</v>
      </c>
      <c r="J35" s="722"/>
      <c r="K35" s="723"/>
      <c r="L35" s="724"/>
      <c r="M35" s="715"/>
      <c r="N35" s="718"/>
    </row>
    <row r="36" spans="1:14" ht="18" customHeight="1" thickBot="1" x14ac:dyDescent="0.25">
      <c r="A36" s="728"/>
      <c r="B36" s="657" t="s">
        <v>163</v>
      </c>
      <c r="C36" s="708"/>
      <c r="D36" s="709"/>
      <c r="E36" s="696"/>
      <c r="F36" s="658"/>
      <c r="G36" s="659"/>
      <c r="H36" s="93"/>
      <c r="I36" s="657" t="s">
        <v>163</v>
      </c>
      <c r="J36" s="708"/>
      <c r="K36" s="709"/>
      <c r="L36" s="696"/>
      <c r="M36" s="658"/>
      <c r="N36" s="659"/>
    </row>
    <row r="37" spans="1:14" ht="18" customHeight="1" thickBot="1" x14ac:dyDescent="0.25">
      <c r="A37" s="728"/>
      <c r="B37" s="657" t="s">
        <v>164</v>
      </c>
      <c r="C37" s="708"/>
      <c r="D37" s="709"/>
      <c r="E37" s="696"/>
      <c r="F37" s="658"/>
      <c r="G37" s="659"/>
      <c r="H37" s="93"/>
      <c r="I37" s="657" t="s">
        <v>164</v>
      </c>
      <c r="J37" s="708"/>
      <c r="K37" s="709"/>
      <c r="L37" s="696"/>
      <c r="M37" s="658"/>
      <c r="N37" s="659"/>
    </row>
    <row r="38" spans="1:14" ht="18" customHeight="1" thickBot="1" x14ac:dyDescent="0.25">
      <c r="A38" s="728"/>
      <c r="B38" s="657" t="s">
        <v>165</v>
      </c>
      <c r="C38" s="708"/>
      <c r="D38" s="709"/>
      <c r="E38" s="696"/>
      <c r="F38" s="658"/>
      <c r="G38" s="659"/>
      <c r="H38" s="93"/>
      <c r="I38" s="657" t="s">
        <v>165</v>
      </c>
      <c r="J38" s="708"/>
      <c r="K38" s="709"/>
      <c r="L38" s="696"/>
      <c r="M38" s="658"/>
      <c r="N38" s="659"/>
    </row>
    <row r="39" spans="1:14" ht="18" customHeight="1" thickBot="1" x14ac:dyDescent="0.25">
      <c r="A39" s="728"/>
      <c r="B39" s="657" t="s">
        <v>166</v>
      </c>
      <c r="C39" s="708"/>
      <c r="D39" s="709"/>
      <c r="E39" s="696"/>
      <c r="F39" s="658"/>
      <c r="G39" s="659"/>
      <c r="H39" s="93"/>
      <c r="I39" s="657" t="s">
        <v>166</v>
      </c>
      <c r="J39" s="708"/>
      <c r="K39" s="709"/>
      <c r="L39" s="696"/>
      <c r="M39" s="658"/>
      <c r="N39" s="659"/>
    </row>
    <row r="40" spans="1:14" ht="18" customHeight="1" thickBot="1" x14ac:dyDescent="0.25">
      <c r="A40" s="728"/>
      <c r="B40" s="710" t="s">
        <v>145</v>
      </c>
      <c r="C40" s="711"/>
      <c r="D40" s="711"/>
      <c r="E40" s="711"/>
      <c r="F40" s="712"/>
      <c r="G40" s="132" t="str">
        <f>IF(OR(OR(G30&lt;&gt;"",G33&lt;&gt;"")),SUM(G30:G35),"")</f>
        <v/>
      </c>
      <c r="H40" s="81"/>
      <c r="I40" s="710" t="s">
        <v>145</v>
      </c>
      <c r="J40" s="711"/>
      <c r="K40" s="711"/>
      <c r="L40" s="711"/>
      <c r="M40" s="712"/>
      <c r="N40" s="132" t="str">
        <f>IF(OR(OR(N30&lt;&gt;"",N33&lt;&gt;"")),SUM(N30:N35),"")</f>
        <v/>
      </c>
    </row>
    <row r="41" spans="1:14" ht="20.100000000000001" customHeight="1" thickBot="1" x14ac:dyDescent="0.25">
      <c r="B41" s="700" t="s">
        <v>149</v>
      </c>
      <c r="C41" s="701"/>
      <c r="D41" s="701"/>
      <c r="E41" s="701"/>
      <c r="F41" s="701"/>
      <c r="G41" s="138" t="str">
        <f>IF(OR(OR(OR(G13&lt;&gt;"",G26&lt;&gt;"",G40&lt;&gt;""))),SUM(G13,G26,G40),"")</f>
        <v/>
      </c>
      <c r="H41" s="81"/>
      <c r="I41" s="700" t="s">
        <v>150</v>
      </c>
      <c r="J41" s="701"/>
      <c r="K41" s="701"/>
      <c r="L41" s="701"/>
      <c r="M41" s="701"/>
      <c r="N41" s="138" t="str">
        <f>IF(OR(OR(OR(N13&lt;&gt;"",N26&lt;&gt;"",N40&lt;&gt;""))),SUM(N13,N26,N40),"")</f>
        <v/>
      </c>
    </row>
    <row r="42" spans="1:14" ht="8.1" customHeight="1" thickBot="1" x14ac:dyDescent="0.25"/>
    <row r="43" spans="1:14" ht="20.100000000000001" customHeight="1" x14ac:dyDescent="0.2">
      <c r="B43" s="139" t="s">
        <v>151</v>
      </c>
      <c r="C43" s="140"/>
      <c r="D43" s="140"/>
      <c r="E43" s="141" t="str">
        <f>IF(AND(AND(AND(AND(G30&lt;&gt;"",G33&lt;&gt;"",G41&lt;&gt;"",G41&gt;18,N41&lt;18)))),"A",IF(AND(AND(AND(AND(N30&lt;&gt;"",N33&lt;&gt;"",G41&lt;&gt;"",G41&lt;18,N41&gt;18)))),"B",""))</f>
        <v/>
      </c>
      <c r="F43" s="702" t="s">
        <v>152</v>
      </c>
      <c r="G43" s="702"/>
      <c r="H43" s="703" t="s">
        <v>153</v>
      </c>
      <c r="I43" s="703"/>
      <c r="J43" s="703"/>
      <c r="K43" s="703" t="str">
        <f>IF(AND(AND(AND(E43&lt;&gt;"",G41&lt;&gt;"",G41&gt;18,N41&lt;18))),D3,IF(AND(AND(AND(E43&lt;&gt;"",G41&lt;&gt;"",G41&lt;18,N41&gt;18))),K3,""))</f>
        <v/>
      </c>
      <c r="L43" s="703"/>
      <c r="M43" s="703"/>
      <c r="N43" s="704"/>
    </row>
    <row r="44" spans="1:14" ht="20.100000000000001" customHeight="1" x14ac:dyDescent="0.2">
      <c r="B44" s="142" t="s">
        <v>154</v>
      </c>
      <c r="C44" s="143"/>
      <c r="D44" s="143"/>
      <c r="E44" s="144" t="str">
        <f>IF(AND(AND(AND(AND(N30&lt;&gt;"",N33&lt;&gt;"",G41&lt;&gt;"",G41&lt;18,N41&gt;18)))),"A",IF(AND(AND(AND(AND(G30&lt;&gt;"",G33&lt;&gt;"",G41&lt;&gt;"",G41&gt;18,N41&lt;18)))),"B",""))</f>
        <v/>
      </c>
      <c r="F44" s="705" t="s">
        <v>152</v>
      </c>
      <c r="G44" s="705"/>
      <c r="H44" s="705" t="s">
        <v>153</v>
      </c>
      <c r="I44" s="705"/>
      <c r="J44" s="705"/>
      <c r="K44" s="706" t="str">
        <f>IF(AND(AND(AND(E44&lt;&gt;"",G41&lt;&gt;"",G41&lt;18,N41&gt;18))),D3,IF(AND(AND(AND(E44&lt;&gt;"",G41&lt;&gt;"",G41&gt;18,N41&lt;18))),K3,""))</f>
        <v/>
      </c>
      <c r="L44" s="706"/>
      <c r="M44" s="706"/>
      <c r="N44" s="707"/>
    </row>
    <row r="45" spans="1:14" ht="20.100000000000001" customHeight="1" thickBot="1" x14ac:dyDescent="0.25">
      <c r="B45" s="697" t="str">
        <f>IF(AND(AND(AND(G30&lt;&gt;"",G33&lt;&gt;"",G41&lt;&gt;"")),G41=18),D3,"")</f>
        <v/>
      </c>
      <c r="C45" s="698"/>
      <c r="D45" s="698"/>
      <c r="E45" s="698"/>
      <c r="F45" s="698" t="s">
        <v>155</v>
      </c>
      <c r="G45" s="698"/>
      <c r="H45" s="698"/>
      <c r="I45" s="698"/>
      <c r="J45" s="698"/>
      <c r="K45" s="698" t="str">
        <f>IF(AND(AND(AND(N30&lt;&gt;"",N33&lt;&gt;"",N41&lt;&gt;"")),N41=18),K3,"")</f>
        <v/>
      </c>
      <c r="L45" s="698"/>
      <c r="M45" s="698"/>
      <c r="N45" s="699"/>
    </row>
    <row r="46" spans="1:14" ht="8.1" customHeight="1" x14ac:dyDescent="0.2">
      <c r="A46" s="145"/>
    </row>
    <row r="47" spans="1:14" ht="15" x14ac:dyDescent="0.2">
      <c r="A47" s="674" t="s">
        <v>156</v>
      </c>
      <c r="B47" s="674"/>
      <c r="C47" s="674"/>
      <c r="D47" s="674"/>
      <c r="E47" s="674"/>
      <c r="F47" s="674"/>
      <c r="G47" s="674"/>
      <c r="H47" s="674"/>
      <c r="I47" s="674"/>
      <c r="J47" s="674"/>
      <c r="K47" s="674"/>
      <c r="L47" s="674"/>
      <c r="M47" s="674"/>
      <c r="N47" s="674"/>
    </row>
    <row r="48" spans="1:14" ht="15" x14ac:dyDescent="0.2">
      <c r="A48" s="674"/>
      <c r="B48" s="674"/>
      <c r="C48" s="674"/>
      <c r="D48" s="674"/>
      <c r="E48" s="674"/>
      <c r="F48" s="674"/>
      <c r="G48" s="674"/>
      <c r="H48" s="674"/>
      <c r="I48" s="674"/>
      <c r="J48" s="674"/>
      <c r="K48" s="674"/>
      <c r="L48" s="674"/>
      <c r="M48" s="674"/>
      <c r="N48" s="674"/>
    </row>
  </sheetData>
  <sheetProtection password="DB1B" sheet="1" objects="1" scenarios="1"/>
  <mergeCells count="133">
    <mergeCell ref="A1:N1"/>
    <mergeCell ref="D3:F4"/>
    <mergeCell ref="H3:H4"/>
    <mergeCell ref="K3:M4"/>
    <mergeCell ref="B5:G5"/>
    <mergeCell ref="I5:N5"/>
    <mergeCell ref="A6:A13"/>
    <mergeCell ref="B6:E6"/>
    <mergeCell ref="I6:L6"/>
    <mergeCell ref="C7:E7"/>
    <mergeCell ref="J7:L7"/>
    <mergeCell ref="C8:E8"/>
    <mergeCell ref="J8:L8"/>
    <mergeCell ref="C9:E9"/>
    <mergeCell ref="J9:L9"/>
    <mergeCell ref="C10:E10"/>
    <mergeCell ref="J10:L10"/>
    <mergeCell ref="C11:E11"/>
    <mergeCell ref="J11:L11"/>
    <mergeCell ref="C12:E12"/>
    <mergeCell ref="J12:L12"/>
    <mergeCell ref="B13:F13"/>
    <mergeCell ref="I13:M13"/>
    <mergeCell ref="B14:G14"/>
    <mergeCell ref="I14:N14"/>
    <mergeCell ref="A15:A26"/>
    <mergeCell ref="B15:E15"/>
    <mergeCell ref="I15:L15"/>
    <mergeCell ref="C16:E16"/>
    <mergeCell ref="F16:F17"/>
    <mergeCell ref="G16:G17"/>
    <mergeCell ref="H16:H17"/>
    <mergeCell ref="J16:L16"/>
    <mergeCell ref="M16:M17"/>
    <mergeCell ref="N16:N17"/>
    <mergeCell ref="C17:E17"/>
    <mergeCell ref="J17:L17"/>
    <mergeCell ref="C18:E18"/>
    <mergeCell ref="F18:F19"/>
    <mergeCell ref="G18:G19"/>
    <mergeCell ref="H18:H19"/>
    <mergeCell ref="J18:L18"/>
    <mergeCell ref="M18:M19"/>
    <mergeCell ref="N18:N19"/>
    <mergeCell ref="C19:E19"/>
    <mergeCell ref="J19:L19"/>
    <mergeCell ref="C20:E20"/>
    <mergeCell ref="F20:F21"/>
    <mergeCell ref="G20:G21"/>
    <mergeCell ref="H20:H21"/>
    <mergeCell ref="J20:L20"/>
    <mergeCell ref="M20:M21"/>
    <mergeCell ref="N20:N21"/>
    <mergeCell ref="C21:E21"/>
    <mergeCell ref="J21:L21"/>
    <mergeCell ref="B22:D22"/>
    <mergeCell ref="E22:G22"/>
    <mergeCell ref="I22:K22"/>
    <mergeCell ref="L22:N22"/>
    <mergeCell ref="B23:D23"/>
    <mergeCell ref="E23:G23"/>
    <mergeCell ref="I23:K23"/>
    <mergeCell ref="B24:D24"/>
    <mergeCell ref="E24:G24"/>
    <mergeCell ref="I24:K24"/>
    <mergeCell ref="B25:D25"/>
    <mergeCell ref="E25:G25"/>
    <mergeCell ref="I25:K25"/>
    <mergeCell ref="B26:F26"/>
    <mergeCell ref="I26:M26"/>
    <mergeCell ref="A29:A40"/>
    <mergeCell ref="B29:E29"/>
    <mergeCell ref="I29:L29"/>
    <mergeCell ref="C30:E30"/>
    <mergeCell ref="F30:F32"/>
    <mergeCell ref="G30:G32"/>
    <mergeCell ref="F33:F35"/>
    <mergeCell ref="G33:G35"/>
    <mergeCell ref="H33:H35"/>
    <mergeCell ref="J33:L33"/>
    <mergeCell ref="B27:F27"/>
    <mergeCell ref="I27:M27"/>
    <mergeCell ref="B28:G28"/>
    <mergeCell ref="I28:N28"/>
    <mergeCell ref="H30:H32"/>
    <mergeCell ref="J30:L30"/>
    <mergeCell ref="M30:M32"/>
    <mergeCell ref="N33:N35"/>
    <mergeCell ref="C34:E34"/>
    <mergeCell ref="J34:L34"/>
    <mergeCell ref="C35:E35"/>
    <mergeCell ref="J35:L35"/>
    <mergeCell ref="I37:K37"/>
    <mergeCell ref="L37:N37"/>
    <mergeCell ref="M33:M35"/>
    <mergeCell ref="B38:D38"/>
    <mergeCell ref="E38:G38"/>
    <mergeCell ref="I38:K38"/>
    <mergeCell ref="L38:N38"/>
    <mergeCell ref="N30:N32"/>
    <mergeCell ref="C31:E31"/>
    <mergeCell ref="J31:L31"/>
    <mergeCell ref="C32:E32"/>
    <mergeCell ref="J32:L32"/>
    <mergeCell ref="B36:D36"/>
    <mergeCell ref="E36:G36"/>
    <mergeCell ref="I36:K36"/>
    <mergeCell ref="L36:N36"/>
    <mergeCell ref="C33:E33"/>
    <mergeCell ref="L23:N23"/>
    <mergeCell ref="L24:N24"/>
    <mergeCell ref="L25:N25"/>
    <mergeCell ref="B45:E45"/>
    <mergeCell ref="F45:J45"/>
    <mergeCell ref="K45:N45"/>
    <mergeCell ref="A47:N47"/>
    <mergeCell ref="A48:N48"/>
    <mergeCell ref="B41:F41"/>
    <mergeCell ref="I41:M41"/>
    <mergeCell ref="F43:G43"/>
    <mergeCell ref="H43:J43"/>
    <mergeCell ref="K43:N43"/>
    <mergeCell ref="F44:G44"/>
    <mergeCell ref="H44:J44"/>
    <mergeCell ref="K44:N44"/>
    <mergeCell ref="B39:D39"/>
    <mergeCell ref="E39:G39"/>
    <mergeCell ref="I39:K39"/>
    <mergeCell ref="L39:N39"/>
    <mergeCell ref="B40:F40"/>
    <mergeCell ref="I40:M40"/>
    <mergeCell ref="B37:D37"/>
    <mergeCell ref="E37:G37"/>
  </mergeCells>
  <conditionalFormatting sqref="E43">
    <cfRule type="notContainsBlanks" dxfId="5" priority="6" stopIfTrue="1">
      <formula>LEN(TRIM(E43))&gt;0</formula>
    </cfRule>
  </conditionalFormatting>
  <conditionalFormatting sqref="K43:N43">
    <cfRule type="notContainsBlanks" dxfId="4" priority="5" stopIfTrue="1">
      <formula>LEN(TRIM(K43))&gt;0</formula>
    </cfRule>
  </conditionalFormatting>
  <conditionalFormatting sqref="E44">
    <cfRule type="notContainsBlanks" dxfId="3" priority="4" stopIfTrue="1">
      <formula>LEN(TRIM(E44))&gt;0</formula>
    </cfRule>
  </conditionalFormatting>
  <conditionalFormatting sqref="K44:N44">
    <cfRule type="notContainsBlanks" dxfId="2" priority="3" stopIfTrue="1">
      <formula>LEN(TRIM(K44))&gt;0</formula>
    </cfRule>
  </conditionalFormatting>
  <conditionalFormatting sqref="B45">
    <cfRule type="notContainsBlanks" dxfId="1" priority="2" stopIfTrue="1">
      <formula>LEN(TRIM(B45))&gt;0</formula>
    </cfRule>
  </conditionalFormatting>
  <conditionalFormatting sqref="K45:N45">
    <cfRule type="notContainsBlanks" dxfId="0" priority="1" stopIfTrue="1">
      <formula>LEN(TRIM(K45))&gt;0</formula>
    </cfRule>
  </conditionalFormatting>
  <dataValidations count="2">
    <dataValidation type="list" allowBlank="1" showInputMessage="1" showErrorMessage="1" sqref="C7 C8 C9 C10 C11 C12 C16 C17 C18 C19 C20 C21 E22 E23 E24 E25 C30 C31 C32 C33 C34 C35 E36 E37 E38 E39" xr:uid="{00000000-0002-0000-0E00-000000000000}">
      <formula1>ACDCV</formula1>
    </dataValidation>
    <dataValidation type="list" allowBlank="1" showInputMessage="1" showErrorMessage="1" sqref="J7 J8 J9 J10 J11 J12 J16 J17 J18 J19 J20 J21 L22 L23 L24 L25 J30 J31 J32 J33 J34 J35 L36 L37 L38 L39" xr:uid="{00000000-0002-0000-0E00-000001000000}">
      <formula1>BCDCV</formula1>
    </dataValidation>
  </dataValidations>
  <printOptions horizontalCentered="1"/>
  <pageMargins left="0" right="0.19685039370078741" top="0.23622047244094491" bottom="0.39370078740157483" header="0.51181102362204722" footer="0.51181102362204722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39"/>
  <dimension ref="A2:R67"/>
  <sheetViews>
    <sheetView workbookViewId="0">
      <selection activeCell="A26" sqref="A26"/>
    </sheetView>
  </sheetViews>
  <sheetFormatPr baseColWidth="10" defaultRowHeight="12.75" x14ac:dyDescent="0.2"/>
  <cols>
    <col min="1" max="1" width="25.5703125" customWidth="1"/>
    <col min="2" max="6" width="5.7109375" customWidth="1"/>
    <col min="7" max="8" width="15" bestFit="1" customWidth="1"/>
    <col min="9" max="9" width="20.5703125" bestFit="1" customWidth="1"/>
    <col min="10" max="10" width="19.28515625" bestFit="1" customWidth="1"/>
    <col min="11" max="12" width="21" bestFit="1" customWidth="1"/>
    <col min="13" max="13" width="18.42578125" bestFit="1" customWidth="1"/>
    <col min="14" max="14" width="16.140625" bestFit="1" customWidth="1"/>
    <col min="15" max="15" width="14" customWidth="1"/>
  </cols>
  <sheetData>
    <row r="2" spans="1:18" x14ac:dyDescent="0.2">
      <c r="G2" t="s">
        <v>524</v>
      </c>
      <c r="H2" t="s">
        <v>525</v>
      </c>
      <c r="I2">
        <v>1</v>
      </c>
    </row>
    <row r="3" spans="1:18" ht="12.75" customHeight="1" x14ac:dyDescent="0.2">
      <c r="A3" s="183" t="str">
        <f>'Clubs 60'!B14</f>
        <v>ETOILE DE BRY</v>
      </c>
      <c r="B3">
        <v>1</v>
      </c>
      <c r="F3" s="65">
        <v>1</v>
      </c>
      <c r="G3">
        <v>1</v>
      </c>
      <c r="I3" s="146" t="str">
        <f>'Divisions 60'!$B$16</f>
        <v>1AB Charenton</v>
      </c>
      <c r="J3" s="146" t="str">
        <f>'Divisions 60'!$B$17</f>
        <v>2AAS Fresnes A</v>
      </c>
      <c r="K3" s="146" t="str">
        <f>'Divisions 60'!$B$18</f>
        <v>3AB Gambetta</v>
      </c>
      <c r="L3" s="146" t="str">
        <f>'Divisions 60'!$B$19</f>
        <v>4CA Vitry</v>
      </c>
      <c r="M3" s="146" t="str">
        <f>'Divisions 60'!$B$20</f>
        <v>5Thiais Pétanq'club A</v>
      </c>
      <c r="N3" s="146" t="str">
        <f>'Divisions 60'!$B$21</f>
        <v>6Pet Anatole France A</v>
      </c>
      <c r="O3" s="147"/>
      <c r="P3">
        <v>1</v>
      </c>
      <c r="Q3">
        <v>1</v>
      </c>
      <c r="R3">
        <v>6</v>
      </c>
    </row>
    <row r="4" spans="1:18" ht="12.75" customHeight="1" x14ac:dyDescent="0.2">
      <c r="A4" s="183" t="str">
        <f>'Clubs 60'!B15</f>
        <v>AB CHARENTON ST MAURICE</v>
      </c>
      <c r="F4" s="65">
        <v>2</v>
      </c>
      <c r="I4" s="197" t="str">
        <f>'Divisions 60'!$H$16</f>
        <v>1AB Saint Mandé</v>
      </c>
      <c r="J4" s="197" t="str">
        <f>'Divisions 60'!$H$17</f>
        <v>2ACB Nogent</v>
      </c>
      <c r="K4" s="197" t="str">
        <f>'Divisions 60'!$H$18</f>
        <v>3AJPSucy</v>
      </c>
      <c r="L4" s="197" t="str">
        <f>'Divisions 60'!$H$19</f>
        <v>4Etoile de Bry</v>
      </c>
      <c r="M4" s="197" t="str">
        <f>'Divisions 60'!$H$20</f>
        <v>5JB Vincennes A</v>
      </c>
      <c r="N4" s="197" t="str">
        <f>'Divisions 60'!$H$21</f>
        <v>6US Villejuif A</v>
      </c>
    </row>
    <row r="5" spans="1:18" ht="12.75" customHeight="1" x14ac:dyDescent="0.2">
      <c r="A5" s="183" t="str">
        <f>'Clubs 60'!B16</f>
        <v>BOULE CHEVILLAISE</v>
      </c>
      <c r="F5" s="65">
        <v>3</v>
      </c>
      <c r="I5" s="146" t="str">
        <f>'Divisions 60'!$B$24</f>
        <v>1Boule Marollaise</v>
      </c>
      <c r="J5" s="146" t="str">
        <f>'Divisions 60'!$B$25</f>
        <v>2Club Village Créteil</v>
      </c>
      <c r="K5" s="146" t="str">
        <f>'Divisions 60'!$B$26</f>
        <v>3Mont Mesly A</v>
      </c>
      <c r="L5" s="146" t="str">
        <f>'Divisions 60'!$B$27</f>
        <v>4Club Noiséen</v>
      </c>
      <c r="M5" s="146" t="str">
        <f>'Divisions 60'!$B$28</f>
        <v>5US Ormesson</v>
      </c>
      <c r="N5" s="146" t="str">
        <f>'Divisions 60'!$B$29</f>
        <v>6Exempt</v>
      </c>
    </row>
    <row r="6" spans="1:18" ht="12.75" customHeight="1" x14ac:dyDescent="0.2">
      <c r="A6" s="183" t="str">
        <f>'Clubs 60'!B17</f>
        <v>PET VILLAGE CRETEIL</v>
      </c>
      <c r="F6" s="65">
        <v>4</v>
      </c>
      <c r="I6" s="197" t="str">
        <f>'Divisions 60'!$H$24</f>
        <v>1AAS Fresnes B</v>
      </c>
      <c r="J6" s="197" t="str">
        <f>'Divisions 60'!$H$25</f>
        <v>2Boule Chevillaise A</v>
      </c>
      <c r="K6" s="197" t="str">
        <f>'Divisions 60'!$H$26</f>
        <v>3JB Vincennes B</v>
      </c>
      <c r="L6" s="197" t="str">
        <f>'Divisions 60'!$H$27</f>
        <v>4Thiais Pétanq'club B</v>
      </c>
      <c r="M6" s="197" t="str">
        <f>'Divisions 60'!$H$28</f>
        <v>5Pet Rungissoise A</v>
      </c>
      <c r="N6" s="197" t="str">
        <f>'Divisions 60'!$H$29</f>
        <v>6Exempt</v>
      </c>
    </row>
    <row r="7" spans="1:18" ht="12.75" customHeight="1" x14ac:dyDescent="0.2">
      <c r="A7" s="183" t="str">
        <f>'Clubs 60'!B18</f>
        <v>MONT MESLY</v>
      </c>
      <c r="F7" s="65">
        <v>5</v>
      </c>
      <c r="I7" s="146" t="str">
        <f>'Divisions 60'!$B$32</f>
        <v>1Boule Chevillaise B</v>
      </c>
      <c r="J7" s="146" t="str">
        <f>'Divisions 60'!$B$33</f>
        <v>2Mont Mesly B</v>
      </c>
      <c r="K7" s="146" t="str">
        <f>'Divisions 60'!$B$34</f>
        <v>3Pet Rungissoise B</v>
      </c>
      <c r="L7" s="146" t="str">
        <f>'Divisions 60'!$B$35</f>
        <v>4PV Butte A</v>
      </c>
      <c r="M7" s="146" t="str">
        <f>'Divisions 60'!$B$36</f>
        <v>5US Villejuif B</v>
      </c>
      <c r="N7" s="146" t="str">
        <f>'Divisions 60'!$B$37</f>
        <v>6Exempt</v>
      </c>
    </row>
    <row r="8" spans="1:18" ht="12.75" customHeight="1" x14ac:dyDescent="0.2">
      <c r="A8" s="183" t="str">
        <f>'Clubs 60'!B19</f>
        <v>AAS FRESNES</v>
      </c>
      <c r="F8" s="65">
        <v>6</v>
      </c>
      <c r="I8" s="197" t="str">
        <f>'Divisions 60'!$H$32</f>
        <v>1Pet Bois Auteuil</v>
      </c>
      <c r="J8" s="197" t="str">
        <f>'Divisions 60'!$H$33</f>
        <v>2PV Butte B</v>
      </c>
      <c r="K8" s="197" t="str">
        <f>'Divisions 60'!$H$34</f>
        <v>3Boule Chevillaise C</v>
      </c>
      <c r="L8" s="197" t="str">
        <f>'Divisions 60'!$H$35</f>
        <v>4Pet Anatol France B</v>
      </c>
      <c r="M8" s="197" t="str">
        <f>'Divisions 60'!$H$36</f>
        <v>5Villeneuve le Roi Pet</v>
      </c>
      <c r="N8" s="197" t="str">
        <f>'Divisions 60'!$H$37</f>
        <v>6Exempt</v>
      </c>
    </row>
    <row r="9" spans="1:18" ht="12.75" customHeight="1" x14ac:dyDescent="0.2">
      <c r="A9" s="183" t="str">
        <f>'Clubs 60'!B20</f>
        <v>BOULE MAROLLAISE</v>
      </c>
    </row>
    <row r="10" spans="1:18" ht="12.75" customHeight="1" x14ac:dyDescent="0.2">
      <c r="A10" s="183" t="str">
        <f>'Clubs 60'!B21</f>
        <v>ACB NOGENT</v>
      </c>
    </row>
    <row r="11" spans="1:18" ht="12.75" customHeight="1" x14ac:dyDescent="0.2">
      <c r="A11" s="183" t="str">
        <f>'Clubs 60'!B22</f>
        <v>CLUB NOISEEN PETANQUE</v>
      </c>
    </row>
    <row r="12" spans="1:18" ht="12.75" customHeight="1" x14ac:dyDescent="0.2">
      <c r="A12" s="183" t="str">
        <f>'Clubs 60'!B23</f>
        <v>US ORMESSON</v>
      </c>
    </row>
    <row r="13" spans="1:18" ht="12.75" customHeight="1" x14ac:dyDescent="0.2">
      <c r="A13" s="183" t="str">
        <f>'Clubs 60'!B24</f>
        <v>PET RUNGISSOISE</v>
      </c>
    </row>
    <row r="14" spans="1:18" ht="12.75" customHeight="1" x14ac:dyDescent="0.2">
      <c r="A14" s="183" t="str">
        <f>'Clubs 60'!B25</f>
        <v>AB ST MANDE</v>
      </c>
    </row>
    <row r="15" spans="1:18" ht="12.75" customHeight="1" x14ac:dyDescent="0.2">
      <c r="A15" s="183" t="str">
        <f>'Clubs 60'!B26</f>
        <v>AB GAMBETTA</v>
      </c>
    </row>
    <row r="16" spans="1:18" ht="12.75" customHeight="1" x14ac:dyDescent="0.2">
      <c r="A16" s="183" t="str">
        <f>'Clubs 60'!B27</f>
        <v>PV BUTTE</v>
      </c>
    </row>
    <row r="17" spans="1:6" ht="12.75" customHeight="1" x14ac:dyDescent="0.2">
      <c r="A17" s="183" t="str">
        <f>'Clubs 60'!B28</f>
        <v>AJPS</v>
      </c>
    </row>
    <row r="18" spans="1:6" ht="12.75" customHeight="1" x14ac:dyDescent="0.2">
      <c r="A18" s="183" t="str">
        <f>'Clubs 60'!B29</f>
        <v>THIAIS PETANQ'CLUB</v>
      </c>
    </row>
    <row r="19" spans="1:6" ht="12.75" customHeight="1" x14ac:dyDescent="0.2">
      <c r="A19" s="183" t="str">
        <f>'Clubs 60'!B30</f>
        <v>PET BOIS AUTEUIL</v>
      </c>
    </row>
    <row r="20" spans="1:6" ht="12.75" customHeight="1" x14ac:dyDescent="0.2">
      <c r="A20" s="183" t="str">
        <f>'Clubs 60'!B31</f>
        <v>US VILLEJUIF</v>
      </c>
    </row>
    <row r="21" spans="1:6" ht="12.75" customHeight="1" x14ac:dyDescent="0.2">
      <c r="A21" s="183" t="str">
        <f>'Clubs 60'!B32</f>
        <v>VILLENEUVE LE ROI PET</v>
      </c>
    </row>
    <row r="22" spans="1:6" ht="12.75" customHeight="1" x14ac:dyDescent="0.2">
      <c r="A22" s="183" t="str">
        <f>'Clubs 60'!B33</f>
        <v>PET ANATOLE FRANCE</v>
      </c>
    </row>
    <row r="23" spans="1:6" ht="12.75" customHeight="1" x14ac:dyDescent="0.2">
      <c r="A23" s="183" t="str">
        <f>'Clubs 60'!B34</f>
        <v>JB VINCENNES</v>
      </c>
    </row>
    <row r="24" spans="1:6" ht="12.75" customHeight="1" x14ac:dyDescent="0.2">
      <c r="A24" s="183" t="str">
        <f>'Clubs 60'!B35</f>
        <v>CA VITRY</v>
      </c>
    </row>
    <row r="25" spans="1:6" ht="12.75" customHeight="1" x14ac:dyDescent="0.2">
      <c r="A25" s="183"/>
      <c r="F25" s="147"/>
    </row>
    <row r="26" spans="1:6" ht="12.75" customHeight="1" x14ac:dyDescent="0.2">
      <c r="A26" s="146"/>
      <c r="B26">
        <v>1</v>
      </c>
    </row>
    <row r="27" spans="1:6" ht="12.75" customHeight="1" x14ac:dyDescent="0.2">
      <c r="A27" s="391" t="s">
        <v>527</v>
      </c>
    </row>
    <row r="28" spans="1:6" ht="12.75" customHeight="1" x14ac:dyDescent="0.2">
      <c r="A28" s="146" t="s">
        <v>528</v>
      </c>
    </row>
    <row r="29" spans="1:6" ht="12.75" customHeight="1" x14ac:dyDescent="0.2">
      <c r="A29" s="146" t="s">
        <v>196</v>
      </c>
    </row>
    <row r="30" spans="1:6" ht="12.75" customHeight="1" x14ac:dyDescent="0.2">
      <c r="A30" s="146" t="s">
        <v>197</v>
      </c>
    </row>
    <row r="31" spans="1:6" ht="12.75" customHeight="1" x14ac:dyDescent="0.2">
      <c r="A31" s="146" t="s">
        <v>529</v>
      </c>
    </row>
    <row r="32" spans="1:6" ht="12.75" customHeight="1" x14ac:dyDescent="0.2">
      <c r="A32" s="146" t="s">
        <v>170</v>
      </c>
    </row>
    <row r="33" spans="1:1" ht="12.75" customHeight="1" x14ac:dyDescent="0.2">
      <c r="A33" s="146" t="s">
        <v>198</v>
      </c>
    </row>
    <row r="34" spans="1:1" ht="12.75" customHeight="1" x14ac:dyDescent="0.2">
      <c r="A34" s="146" t="s">
        <v>199</v>
      </c>
    </row>
    <row r="35" spans="1:1" ht="12.75" customHeight="1" x14ac:dyDescent="0.2">
      <c r="A35" s="146" t="s">
        <v>200</v>
      </c>
    </row>
    <row r="36" spans="1:1" ht="12.75" customHeight="1" x14ac:dyDescent="0.2">
      <c r="A36" s="146" t="s">
        <v>201</v>
      </c>
    </row>
    <row r="37" spans="1:1" ht="12.75" customHeight="1" x14ac:dyDescent="0.2">
      <c r="A37" s="146" t="s">
        <v>157</v>
      </c>
    </row>
    <row r="38" spans="1:1" ht="12.75" customHeight="1" x14ac:dyDescent="0.2">
      <c r="A38" s="146" t="s">
        <v>530</v>
      </c>
    </row>
    <row r="39" spans="1:1" ht="12.75" customHeight="1" x14ac:dyDescent="0.2">
      <c r="A39" s="146" t="s">
        <v>531</v>
      </c>
    </row>
    <row r="40" spans="1:1" ht="12.75" customHeight="1" x14ac:dyDescent="0.2">
      <c r="A40" s="146" t="s">
        <v>532</v>
      </c>
    </row>
    <row r="41" spans="1:1" ht="12.75" customHeight="1" x14ac:dyDescent="0.2">
      <c r="A41" s="146" t="s">
        <v>202</v>
      </c>
    </row>
    <row r="42" spans="1:1" ht="12.75" customHeight="1" x14ac:dyDescent="0.2">
      <c r="A42" s="146" t="s">
        <v>203</v>
      </c>
    </row>
    <row r="43" spans="1:1" ht="12.75" customHeight="1" x14ac:dyDescent="0.2">
      <c r="A43" s="146" t="s">
        <v>204</v>
      </c>
    </row>
    <row r="44" spans="1:1" ht="12.75" customHeight="1" x14ac:dyDescent="0.2">
      <c r="A44" s="146" t="s">
        <v>205</v>
      </c>
    </row>
    <row r="45" spans="1:1" ht="12.75" customHeight="1" x14ac:dyDescent="0.2">
      <c r="A45" s="146" t="s">
        <v>533</v>
      </c>
    </row>
    <row r="46" spans="1:1" ht="12.75" customHeight="1" x14ac:dyDescent="0.2">
      <c r="A46" s="146" t="s">
        <v>169</v>
      </c>
    </row>
    <row r="47" spans="1:1" ht="12.75" customHeight="1" x14ac:dyDescent="0.2">
      <c r="A47" s="146" t="s">
        <v>534</v>
      </c>
    </row>
    <row r="48" spans="1:1" ht="12.75" customHeight="1" x14ac:dyDescent="0.2">
      <c r="A48" s="146" t="s">
        <v>535</v>
      </c>
    </row>
    <row r="49" spans="1:1" ht="12.75" customHeight="1" x14ac:dyDescent="0.2">
      <c r="A49" s="146" t="s">
        <v>207</v>
      </c>
    </row>
    <row r="50" spans="1:1" x14ac:dyDescent="0.2">
      <c r="A50" s="146" t="s">
        <v>208</v>
      </c>
    </row>
    <row r="51" spans="1:1" x14ac:dyDescent="0.2">
      <c r="A51" s="146" t="s">
        <v>209</v>
      </c>
    </row>
    <row r="52" spans="1:1" ht="12.75" customHeight="1" x14ac:dyDescent="0.2">
      <c r="A52" s="146" t="s">
        <v>210</v>
      </c>
    </row>
    <row r="53" spans="1:1" ht="12.75" customHeight="1" x14ac:dyDescent="0.2">
      <c r="A53" s="146" t="s">
        <v>211</v>
      </c>
    </row>
    <row r="54" spans="1:1" ht="12.75" customHeight="1" x14ac:dyDescent="0.2">
      <c r="A54" s="146" t="s">
        <v>168</v>
      </c>
    </row>
    <row r="55" spans="1:1" ht="12.75" customHeight="1" x14ac:dyDescent="0.2">
      <c r="A55" s="146" t="s">
        <v>212</v>
      </c>
    </row>
    <row r="56" spans="1:1" ht="12.75" customHeight="1" x14ac:dyDescent="0.2">
      <c r="A56" s="146" t="s">
        <v>213</v>
      </c>
    </row>
    <row r="57" spans="1:1" ht="12.75" customHeight="1" x14ac:dyDescent="0.2">
      <c r="A57" s="146" t="s">
        <v>286</v>
      </c>
    </row>
    <row r="58" spans="1:1" ht="12.75" customHeight="1" x14ac:dyDescent="0.2">
      <c r="A58" s="146" t="s">
        <v>214</v>
      </c>
    </row>
    <row r="59" spans="1:1" ht="12.75" customHeight="1" x14ac:dyDescent="0.2">
      <c r="A59" s="146" t="s">
        <v>171</v>
      </c>
    </row>
    <row r="60" spans="1:1" ht="12.75" customHeight="1" x14ac:dyDescent="0.2">
      <c r="A60" s="146" t="s">
        <v>215</v>
      </c>
    </row>
    <row r="61" spans="1:1" ht="12.75" customHeight="1" x14ac:dyDescent="0.2">
      <c r="A61" s="146" t="s">
        <v>216</v>
      </c>
    </row>
    <row r="62" spans="1:1" ht="12.75" customHeight="1" x14ac:dyDescent="0.2">
      <c r="A62" s="146" t="s">
        <v>29</v>
      </c>
    </row>
    <row r="63" spans="1:1" ht="12.75" customHeight="1" x14ac:dyDescent="0.2">
      <c r="A63" s="146" t="s">
        <v>217</v>
      </c>
    </row>
    <row r="64" spans="1:1" ht="12.75" customHeight="1" x14ac:dyDescent="0.2">
      <c r="A64" s="146" t="s">
        <v>536</v>
      </c>
    </row>
    <row r="65" spans="1:1" ht="12.75" customHeight="1" x14ac:dyDescent="0.2">
      <c r="A65" s="146" t="s">
        <v>219</v>
      </c>
    </row>
    <row r="66" spans="1:1" ht="12.75" customHeight="1" x14ac:dyDescent="0.2">
      <c r="A66" s="146" t="s">
        <v>220</v>
      </c>
    </row>
    <row r="67" spans="1:1" ht="12.75" customHeight="1" x14ac:dyDescent="0.2">
      <c r="A67" s="146" t="s">
        <v>221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39"/>
  <sheetViews>
    <sheetView showZeros="0" zoomScale="80" zoomScaleNormal="80" workbookViewId="0">
      <selection sqref="A1:I1"/>
    </sheetView>
  </sheetViews>
  <sheetFormatPr baseColWidth="10" defaultRowHeight="12.75" x14ac:dyDescent="0.2"/>
  <cols>
    <col min="1" max="1" width="6.28515625" style="364" customWidth="1"/>
    <col min="2" max="2" width="8.7109375" style="364" customWidth="1"/>
    <col min="3" max="3" width="11.5703125" style="364" customWidth="1"/>
    <col min="4" max="4" width="3.28515625" style="364" customWidth="1"/>
    <col min="5" max="5" width="15.5703125" style="364" customWidth="1"/>
    <col min="6" max="6" width="12.42578125" style="364" customWidth="1"/>
    <col min="7" max="7" width="11.42578125" style="364"/>
    <col min="8" max="8" width="13" style="364" bestFit="1" customWidth="1"/>
    <col min="9" max="16384" width="11.42578125" style="364"/>
  </cols>
  <sheetData>
    <row r="1" spans="1:9" ht="21" x14ac:dyDescent="0.2">
      <c r="A1" s="747" t="s">
        <v>503</v>
      </c>
      <c r="B1" s="747"/>
      <c r="C1" s="747"/>
      <c r="D1" s="747"/>
      <c r="E1" s="747"/>
      <c r="F1" s="747"/>
      <c r="G1" s="747"/>
      <c r="H1" s="747"/>
      <c r="I1" s="747"/>
    </row>
    <row r="2" spans="1:9" ht="15" x14ac:dyDescent="0.2">
      <c r="A2" s="748" t="s">
        <v>504</v>
      </c>
      <c r="B2" s="748"/>
      <c r="C2" s="748"/>
      <c r="D2" s="748"/>
      <c r="E2" s="748"/>
      <c r="F2" s="748"/>
      <c r="G2" s="748"/>
      <c r="H2" s="748"/>
      <c r="I2" s="748"/>
    </row>
    <row r="3" spans="1:9" ht="15" x14ac:dyDescent="0.2">
      <c r="A3" s="748" t="s">
        <v>505</v>
      </c>
      <c r="B3" s="748"/>
      <c r="C3" s="748"/>
      <c r="D3" s="748"/>
      <c r="E3" s="748"/>
      <c r="F3" s="748"/>
      <c r="G3" s="748"/>
      <c r="H3" s="748"/>
      <c r="I3" s="748"/>
    </row>
    <row r="4" spans="1:9" ht="15" x14ac:dyDescent="0.2">
      <c r="A4" s="749" t="s">
        <v>506</v>
      </c>
      <c r="B4" s="749"/>
      <c r="C4" s="749"/>
      <c r="D4" s="749"/>
      <c r="E4" s="749"/>
      <c r="F4" s="749"/>
      <c r="G4" s="749"/>
      <c r="H4" s="749"/>
      <c r="I4" s="749"/>
    </row>
    <row r="8" spans="1:9" ht="13.5" thickBot="1" x14ac:dyDescent="0.25"/>
    <row r="9" spans="1:9" ht="22.5" customHeight="1" thickBot="1" x14ac:dyDescent="0.25">
      <c r="B9" s="504" t="s">
        <v>507</v>
      </c>
      <c r="C9" s="504"/>
      <c r="D9" s="365"/>
      <c r="E9" s="739">
        <f>INDEX(Données60!G1:G2,Données60!I2)</f>
        <v>0</v>
      </c>
      <c r="F9" s="740"/>
      <c r="G9" s="740"/>
      <c r="H9" s="741"/>
    </row>
    <row r="10" spans="1:9" ht="13.5" thickBot="1" x14ac:dyDescent="0.25">
      <c r="B10" s="365"/>
      <c r="C10" s="365"/>
      <c r="D10" s="365"/>
      <c r="E10" s="366"/>
      <c r="F10" s="366"/>
      <c r="G10" s="366"/>
      <c r="H10" s="366"/>
      <c r="I10" s="366"/>
    </row>
    <row r="11" spans="1:9" ht="22.5" customHeight="1" thickBot="1" x14ac:dyDescent="0.25">
      <c r="B11" s="504" t="s">
        <v>508</v>
      </c>
      <c r="C11" s="504"/>
      <c r="D11" s="365"/>
      <c r="E11" s="739">
        <f>INDEX(Données60!H1:H2,Données60!I2)</f>
        <v>0</v>
      </c>
      <c r="F11" s="740"/>
      <c r="G11" s="740"/>
      <c r="H11" s="741"/>
    </row>
    <row r="12" spans="1:9" ht="13.5" thickBot="1" x14ac:dyDescent="0.25"/>
    <row r="13" spans="1:9" ht="19.5" thickBot="1" x14ac:dyDescent="0.25">
      <c r="B13" s="2" t="s">
        <v>509</v>
      </c>
      <c r="C13" s="2"/>
      <c r="E13" s="384" t="s">
        <v>510</v>
      </c>
      <c r="F13" s="386" t="s">
        <v>511</v>
      </c>
      <c r="G13" s="387" t="s">
        <v>512</v>
      </c>
    </row>
    <row r="14" spans="1:9" ht="19.5" thickBot="1" x14ac:dyDescent="0.35">
      <c r="E14" s="367"/>
      <c r="F14" s="367"/>
      <c r="G14" s="367"/>
    </row>
    <row r="15" spans="1:9" ht="13.5" thickBot="1" x14ac:dyDescent="0.25">
      <c r="B15" s="364" t="s">
        <v>513</v>
      </c>
      <c r="E15" s="388" t="s">
        <v>514</v>
      </c>
      <c r="F15" s="389" t="s">
        <v>526</v>
      </c>
      <c r="G15" s="389" t="s">
        <v>274</v>
      </c>
      <c r="H15" s="390" t="s">
        <v>515</v>
      </c>
    </row>
    <row r="16" spans="1:9" ht="13.5" thickBot="1" x14ac:dyDescent="0.25"/>
    <row r="17" spans="2:9" ht="22.5" customHeight="1" thickBot="1" x14ac:dyDescent="0.25">
      <c r="B17" s="2" t="s">
        <v>516</v>
      </c>
      <c r="C17" s="739">
        <f>INDEX(Données60!A26:A67,Données60!B26)</f>
        <v>0</v>
      </c>
      <c r="D17" s="740"/>
      <c r="E17" s="740"/>
      <c r="F17" s="740"/>
      <c r="G17" s="740"/>
      <c r="H17" s="741"/>
    </row>
    <row r="18" spans="2:9" ht="14.1" customHeight="1" thickBot="1" x14ac:dyDescent="0.25">
      <c r="B18" s="2"/>
      <c r="C18" s="366"/>
      <c r="D18" s="366"/>
      <c r="E18" s="366"/>
      <c r="F18" s="366"/>
      <c r="G18" s="366"/>
      <c r="H18" s="366"/>
    </row>
    <row r="19" spans="2:9" ht="22.5" customHeight="1" thickBot="1" x14ac:dyDescent="0.25">
      <c r="B19" s="2" t="s">
        <v>131</v>
      </c>
      <c r="C19" s="368"/>
    </row>
    <row r="20" spans="2:9" x14ac:dyDescent="0.2">
      <c r="C20" s="1"/>
    </row>
    <row r="21" spans="2:9" ht="22.5" customHeight="1" x14ac:dyDescent="0.2">
      <c r="B21" s="2"/>
      <c r="C21" s="385"/>
    </row>
    <row r="22" spans="2:9" ht="13.5" thickBot="1" x14ac:dyDescent="0.25"/>
    <row r="23" spans="2:9" ht="18" customHeight="1" x14ac:dyDescent="0.2">
      <c r="C23" s="369"/>
      <c r="D23" s="370" t="s">
        <v>517</v>
      </c>
      <c r="E23" s="371" t="s">
        <v>518</v>
      </c>
      <c r="F23" s="371" t="s">
        <v>519</v>
      </c>
      <c r="G23" s="372" t="s">
        <v>520</v>
      </c>
    </row>
    <row r="24" spans="2:9" ht="18" customHeight="1" x14ac:dyDescent="0.25">
      <c r="C24" s="373"/>
      <c r="D24" s="374">
        <v>1</v>
      </c>
      <c r="E24" s="375"/>
      <c r="F24" s="375"/>
      <c r="G24" s="376"/>
    </row>
    <row r="25" spans="2:9" ht="18" customHeight="1" x14ac:dyDescent="0.25">
      <c r="C25" s="373"/>
      <c r="D25" s="374">
        <v>2</v>
      </c>
      <c r="E25" s="375"/>
      <c r="F25" s="375"/>
      <c r="G25" s="376"/>
    </row>
    <row r="26" spans="2:9" ht="18" customHeight="1" x14ac:dyDescent="0.25">
      <c r="C26" s="373"/>
      <c r="D26" s="374">
        <v>3</v>
      </c>
      <c r="E26" s="375"/>
      <c r="F26" s="375"/>
      <c r="G26" s="376"/>
    </row>
    <row r="27" spans="2:9" ht="18" customHeight="1" x14ac:dyDescent="0.25">
      <c r="C27" s="373"/>
      <c r="D27" s="374">
        <v>4</v>
      </c>
      <c r="E27" s="375"/>
      <c r="F27" s="375"/>
      <c r="G27" s="376"/>
    </row>
    <row r="28" spans="2:9" ht="18" customHeight="1" x14ac:dyDescent="0.25">
      <c r="C28" s="373"/>
      <c r="D28" s="374">
        <v>5</v>
      </c>
      <c r="E28" s="375"/>
      <c r="F28" s="375"/>
      <c r="G28" s="376"/>
      <c r="H28" s="742" t="s">
        <v>521</v>
      </c>
      <c r="I28" s="743"/>
    </row>
    <row r="29" spans="2:9" ht="18" customHeight="1" x14ac:dyDescent="0.25">
      <c r="C29" s="373"/>
      <c r="D29" s="374">
        <v>6</v>
      </c>
      <c r="E29" s="375"/>
      <c r="F29" s="375"/>
      <c r="G29" s="376"/>
      <c r="H29" s="742"/>
      <c r="I29" s="743"/>
    </row>
    <row r="30" spans="2:9" ht="18" customHeight="1" x14ac:dyDescent="0.25">
      <c r="C30" s="373"/>
      <c r="D30" s="374">
        <v>7</v>
      </c>
      <c r="E30" s="375"/>
      <c r="F30" s="375"/>
      <c r="G30" s="376"/>
      <c r="H30" s="742"/>
      <c r="I30" s="743"/>
    </row>
    <row r="31" spans="2:9" ht="18" customHeight="1" x14ac:dyDescent="0.25">
      <c r="C31" s="373"/>
      <c r="D31" s="374">
        <v>8</v>
      </c>
      <c r="E31" s="375"/>
      <c r="F31" s="375"/>
      <c r="G31" s="376"/>
      <c r="H31" s="742"/>
      <c r="I31" s="743"/>
    </row>
    <row r="32" spans="2:9" ht="18" customHeight="1" x14ac:dyDescent="0.25">
      <c r="C32" s="373"/>
      <c r="D32" s="374">
        <v>9</v>
      </c>
      <c r="E32" s="375"/>
      <c r="F32" s="375"/>
      <c r="G32" s="376"/>
    </row>
    <row r="33" spans="3:9" ht="18" customHeight="1" x14ac:dyDescent="0.25">
      <c r="C33" s="373"/>
      <c r="D33" s="374">
        <v>10</v>
      </c>
      <c r="E33" s="375"/>
      <c r="F33" s="375"/>
      <c r="G33" s="376"/>
    </row>
    <row r="34" spans="3:9" ht="18" customHeight="1" x14ac:dyDescent="0.25">
      <c r="C34" s="373"/>
      <c r="D34" s="374">
        <v>11</v>
      </c>
      <c r="E34" s="375"/>
      <c r="F34" s="375"/>
      <c r="G34" s="376"/>
    </row>
    <row r="35" spans="3:9" ht="18" customHeight="1" thickBot="1" x14ac:dyDescent="0.3">
      <c r="C35" s="373"/>
      <c r="D35" s="377">
        <v>12</v>
      </c>
      <c r="E35" s="378"/>
      <c r="F35" s="378"/>
      <c r="G35" s="379"/>
    </row>
    <row r="36" spans="3:9" ht="18" customHeight="1" x14ac:dyDescent="0.25">
      <c r="C36" s="373"/>
      <c r="D36" s="373"/>
    </row>
    <row r="37" spans="3:9" ht="18" customHeight="1" thickBot="1" x14ac:dyDescent="0.3">
      <c r="C37" s="373"/>
      <c r="D37" s="744" t="s">
        <v>522</v>
      </c>
      <c r="E37" s="744"/>
      <c r="F37" s="744"/>
      <c r="G37" s="744"/>
    </row>
    <row r="38" spans="3:9" ht="15" x14ac:dyDescent="0.25">
      <c r="D38" s="380">
        <v>1</v>
      </c>
      <c r="E38" s="381"/>
      <c r="F38" s="381"/>
      <c r="G38" s="382"/>
      <c r="H38" s="745" t="s">
        <v>523</v>
      </c>
      <c r="I38" s="746"/>
    </row>
    <row r="39" spans="3:9" ht="15.75" thickBot="1" x14ac:dyDescent="0.3">
      <c r="D39" s="377">
        <v>2</v>
      </c>
      <c r="E39" s="378"/>
      <c r="F39" s="378"/>
      <c r="G39" s="383"/>
      <c r="H39" s="745"/>
      <c r="I39" s="746"/>
    </row>
  </sheetData>
  <sheetProtection password="DB1B" sheet="1" objects="1" scenarios="1"/>
  <mergeCells count="12">
    <mergeCell ref="H38:I39"/>
    <mergeCell ref="A1:I1"/>
    <mergeCell ref="A2:I2"/>
    <mergeCell ref="A3:I3"/>
    <mergeCell ref="A4:I4"/>
    <mergeCell ref="B9:C9"/>
    <mergeCell ref="E9:H9"/>
    <mergeCell ref="B11:C11"/>
    <mergeCell ref="E11:H11"/>
    <mergeCell ref="C17:H17"/>
    <mergeCell ref="H28:I31"/>
    <mergeCell ref="D37:G37"/>
  </mergeCells>
  <hyperlinks>
    <hyperlink ref="A4" r:id="rId1" display="mailto:ffpjp.siege@petanque.fr" xr:uid="{00000000-0004-0000-1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2033" r:id="rId5" name="Spinner 1">
              <controlPr defaultSize="0" print="0" autoPict="0">
                <anchor moveWithCells="1" sizeWithCells="1">
                  <from>
                    <xdr:col>9</xdr:col>
                    <xdr:colOff>76200</xdr:colOff>
                    <xdr:row>15</xdr:row>
                    <xdr:rowOff>76200</xdr:rowOff>
                  </from>
                  <to>
                    <xdr:col>9</xdr:col>
                    <xdr:colOff>581025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4" r:id="rId6" name="Spinner 2">
              <controlPr defaultSize="0" print="0" autoPict="0">
                <anchor moveWithCells="1" sizeWithCells="1">
                  <from>
                    <xdr:col>9</xdr:col>
                    <xdr:colOff>76200</xdr:colOff>
                    <xdr:row>8</xdr:row>
                    <xdr:rowOff>123825</xdr:rowOff>
                  </from>
                  <to>
                    <xdr:col>9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1"/>
  <dimension ref="A1:O70"/>
  <sheetViews>
    <sheetView zoomScale="75" zoomScaleNormal="75" workbookViewId="0">
      <selection sqref="A1:K1"/>
    </sheetView>
  </sheetViews>
  <sheetFormatPr baseColWidth="10" defaultColWidth="11.5703125" defaultRowHeight="15.75" x14ac:dyDescent="0.2"/>
  <cols>
    <col min="1" max="1" width="11.5703125" style="37"/>
    <col min="2" max="2" width="29.7109375" style="10" customWidth="1"/>
    <col min="3" max="3" width="11.5703125" style="10"/>
    <col min="4" max="10" width="4.7109375" style="10" customWidth="1"/>
    <col min="11" max="11" width="5.140625" style="10" customWidth="1"/>
    <col min="12" max="16384" width="11.5703125" style="10"/>
  </cols>
  <sheetData>
    <row r="1" spans="1:11" ht="22.5" x14ac:dyDescent="0.2">
      <c r="A1" s="420" t="s">
        <v>24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3" spans="1:11" ht="18.75" x14ac:dyDescent="0.2">
      <c r="A3" s="421" t="s">
        <v>416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</row>
    <row r="4" spans="1:11" ht="18.75" x14ac:dyDescent="0.2">
      <c r="A4" s="421" t="s">
        <v>274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</row>
    <row r="5" spans="1:11" ht="13.35" customHeight="1" x14ac:dyDescent="0.2"/>
    <row r="6" spans="1:11" ht="13.35" customHeight="1" x14ac:dyDescent="0.2"/>
    <row r="7" spans="1:11" ht="13.35" customHeight="1" x14ac:dyDescent="0.2"/>
    <row r="8" spans="1:11" ht="13.35" customHeight="1" x14ac:dyDescent="0.2"/>
    <row r="9" spans="1:11" ht="13.35" customHeight="1" x14ac:dyDescent="0.2"/>
    <row r="10" spans="1:11" ht="13.35" customHeight="1" x14ac:dyDescent="0.2"/>
    <row r="11" spans="1:11" ht="13.35" customHeight="1" x14ac:dyDescent="0.2"/>
    <row r="12" spans="1:11" ht="13.35" customHeight="1" thickBot="1" x14ac:dyDescent="0.25"/>
    <row r="13" spans="1:11" ht="26.1" customHeight="1" thickTop="1" thickBot="1" x14ac:dyDescent="0.25">
      <c r="A13" s="253" t="s">
        <v>25</v>
      </c>
      <c r="B13" s="422" t="s">
        <v>0</v>
      </c>
      <c r="C13" s="423"/>
      <c r="D13" s="423"/>
      <c r="E13" s="423"/>
      <c r="F13" s="423"/>
      <c r="G13" s="423"/>
      <c r="H13" s="424"/>
      <c r="I13" s="422" t="s">
        <v>26</v>
      </c>
      <c r="J13" s="423"/>
      <c r="K13" s="425"/>
    </row>
    <row r="14" spans="1:11" ht="26.1" customHeight="1" x14ac:dyDescent="0.2">
      <c r="A14" s="195">
        <v>1</v>
      </c>
      <c r="B14" s="260" t="s">
        <v>372</v>
      </c>
      <c r="C14" s="13"/>
      <c r="D14" s="13"/>
      <c r="E14" s="13"/>
      <c r="F14" s="13"/>
      <c r="G14" s="13"/>
      <c r="H14" s="14"/>
      <c r="I14" s="426">
        <v>1</v>
      </c>
      <c r="J14" s="427"/>
      <c r="K14" s="428"/>
    </row>
    <row r="15" spans="1:11" ht="26.1" customHeight="1" x14ac:dyDescent="0.2">
      <c r="A15" s="294">
        <v>2</v>
      </c>
      <c r="B15" s="260" t="s">
        <v>245</v>
      </c>
      <c r="C15" s="295"/>
      <c r="D15" s="295"/>
      <c r="E15" s="295"/>
      <c r="F15" s="295"/>
      <c r="G15" s="295"/>
      <c r="H15" s="250"/>
      <c r="I15" s="408">
        <v>1</v>
      </c>
      <c r="J15" s="409"/>
      <c r="K15" s="410"/>
    </row>
    <row r="16" spans="1:11" ht="26.1" customHeight="1" x14ac:dyDescent="0.2">
      <c r="A16" s="294">
        <v>3</v>
      </c>
      <c r="B16" s="260" t="s">
        <v>374</v>
      </c>
      <c r="C16" s="295"/>
      <c r="D16" s="295"/>
      <c r="E16" s="295"/>
      <c r="F16" s="295"/>
      <c r="G16" s="295"/>
      <c r="H16" s="250"/>
      <c r="I16" s="408">
        <v>3</v>
      </c>
      <c r="J16" s="409"/>
      <c r="K16" s="410"/>
    </row>
    <row r="17" spans="1:11" ht="26.1" customHeight="1" x14ac:dyDescent="0.2">
      <c r="A17" s="294">
        <v>4</v>
      </c>
      <c r="B17" s="260" t="s">
        <v>369</v>
      </c>
      <c r="C17" s="193"/>
      <c r="D17" s="193"/>
      <c r="E17" s="193"/>
      <c r="F17" s="193"/>
      <c r="G17" s="193"/>
      <c r="H17" s="194"/>
      <c r="I17" s="408">
        <v>1</v>
      </c>
      <c r="J17" s="409"/>
      <c r="K17" s="410"/>
    </row>
    <row r="18" spans="1:11" ht="26.1" customHeight="1" x14ac:dyDescent="0.2">
      <c r="A18" s="294">
        <v>5</v>
      </c>
      <c r="B18" s="260" t="s">
        <v>375</v>
      </c>
      <c r="C18" s="295"/>
      <c r="D18" s="295"/>
      <c r="E18" s="295"/>
      <c r="F18" s="295"/>
      <c r="G18" s="295"/>
      <c r="H18" s="250"/>
      <c r="I18" s="408">
        <v>2</v>
      </c>
      <c r="J18" s="409"/>
      <c r="K18" s="410"/>
    </row>
    <row r="19" spans="1:11" ht="26.1" customHeight="1" x14ac:dyDescent="0.2">
      <c r="A19" s="294">
        <v>6</v>
      </c>
      <c r="B19" s="262" t="s">
        <v>355</v>
      </c>
      <c r="C19" s="207"/>
      <c r="D19" s="207"/>
      <c r="E19" s="207"/>
      <c r="F19" s="207"/>
      <c r="G19" s="207"/>
      <c r="H19" s="208"/>
      <c r="I19" s="408">
        <v>2</v>
      </c>
      <c r="J19" s="409"/>
      <c r="K19" s="410"/>
    </row>
    <row r="20" spans="1:11" ht="26.1" customHeight="1" x14ac:dyDescent="0.2">
      <c r="A20" s="294">
        <v>7</v>
      </c>
      <c r="B20" s="261" t="s">
        <v>322</v>
      </c>
      <c r="C20" s="207"/>
      <c r="D20" s="207"/>
      <c r="E20" s="207"/>
      <c r="F20" s="207"/>
      <c r="G20" s="207"/>
      <c r="H20" s="208"/>
      <c r="I20" s="408">
        <v>1</v>
      </c>
      <c r="J20" s="409"/>
      <c r="K20" s="410"/>
    </row>
    <row r="21" spans="1:11" ht="26.1" customHeight="1" x14ac:dyDescent="0.2">
      <c r="A21" s="294">
        <v>8</v>
      </c>
      <c r="B21" s="261" t="s">
        <v>28</v>
      </c>
      <c r="C21" s="191"/>
      <c r="D21" s="191"/>
      <c r="E21" s="191"/>
      <c r="F21" s="191"/>
      <c r="G21" s="191"/>
      <c r="H21" s="192"/>
      <c r="I21" s="414">
        <v>1</v>
      </c>
      <c r="J21" s="415"/>
      <c r="K21" s="416"/>
    </row>
    <row r="22" spans="1:11" ht="26.1" customHeight="1" x14ac:dyDescent="0.2">
      <c r="A22" s="294">
        <v>9</v>
      </c>
      <c r="B22" s="263" t="s">
        <v>303</v>
      </c>
      <c r="C22" s="199"/>
      <c r="D22" s="199"/>
      <c r="E22" s="199"/>
      <c r="F22" s="199"/>
      <c r="G22" s="199"/>
      <c r="H22" s="200"/>
      <c r="I22" s="417">
        <v>1</v>
      </c>
      <c r="J22" s="418"/>
      <c r="K22" s="419"/>
    </row>
    <row r="23" spans="1:11" ht="26.1" customHeight="1" x14ac:dyDescent="0.2">
      <c r="A23" s="294">
        <v>10</v>
      </c>
      <c r="B23" s="308" t="s">
        <v>376</v>
      </c>
      <c r="C23" s="309"/>
      <c r="D23" s="309"/>
      <c r="E23" s="309"/>
      <c r="F23" s="309"/>
      <c r="G23" s="309"/>
      <c r="H23" s="252"/>
      <c r="I23" s="397">
        <v>1</v>
      </c>
      <c r="J23" s="398"/>
      <c r="K23" s="399"/>
    </row>
    <row r="24" spans="1:11" ht="26.1" customHeight="1" x14ac:dyDescent="0.2">
      <c r="A24" s="294">
        <v>11</v>
      </c>
      <c r="B24" s="261" t="s">
        <v>324</v>
      </c>
      <c r="C24" s="209"/>
      <c r="D24" s="209"/>
      <c r="E24" s="209"/>
      <c r="F24" s="209"/>
      <c r="G24" s="209"/>
      <c r="H24" s="210"/>
      <c r="I24" s="397">
        <v>2</v>
      </c>
      <c r="J24" s="398"/>
      <c r="K24" s="399"/>
    </row>
    <row r="25" spans="1:11" ht="26.1" customHeight="1" x14ac:dyDescent="0.2">
      <c r="A25" s="294">
        <v>12</v>
      </c>
      <c r="B25" s="264" t="s">
        <v>356</v>
      </c>
      <c r="C25" s="251"/>
      <c r="D25" s="251"/>
      <c r="E25" s="251"/>
      <c r="F25" s="251"/>
      <c r="G25" s="251"/>
      <c r="H25" s="252"/>
      <c r="I25" s="397">
        <v>1</v>
      </c>
      <c r="J25" s="398"/>
      <c r="K25" s="399"/>
    </row>
    <row r="26" spans="1:11" ht="26.1" customHeight="1" x14ac:dyDescent="0.2">
      <c r="A26" s="294">
        <v>13</v>
      </c>
      <c r="B26" s="274" t="s">
        <v>27</v>
      </c>
      <c r="C26" s="251"/>
      <c r="D26" s="251"/>
      <c r="E26" s="251"/>
      <c r="F26" s="251"/>
      <c r="G26" s="251"/>
      <c r="H26" s="252"/>
      <c r="I26" s="397">
        <v>1</v>
      </c>
      <c r="J26" s="398"/>
      <c r="K26" s="399"/>
    </row>
    <row r="27" spans="1:11" ht="26.1" customHeight="1" x14ac:dyDescent="0.2">
      <c r="A27" s="294">
        <v>14</v>
      </c>
      <c r="B27" s="310" t="s">
        <v>377</v>
      </c>
      <c r="C27" s="309"/>
      <c r="D27" s="309"/>
      <c r="E27" s="309"/>
      <c r="F27" s="309"/>
      <c r="G27" s="309"/>
      <c r="H27" s="252"/>
      <c r="I27" s="397">
        <v>2</v>
      </c>
      <c r="J27" s="398"/>
      <c r="K27" s="399"/>
    </row>
    <row r="28" spans="1:11" ht="26.1" customHeight="1" x14ac:dyDescent="0.2">
      <c r="A28" s="294">
        <v>15</v>
      </c>
      <c r="B28" s="274" t="s">
        <v>282</v>
      </c>
      <c r="C28" s="199"/>
      <c r="D28" s="199"/>
      <c r="E28" s="199"/>
      <c r="F28" s="199"/>
      <c r="G28" s="199"/>
      <c r="H28" s="200"/>
      <c r="I28" s="411">
        <v>1</v>
      </c>
      <c r="J28" s="412"/>
      <c r="K28" s="413"/>
    </row>
    <row r="29" spans="1:11" ht="26.1" customHeight="1" x14ac:dyDescent="0.2">
      <c r="A29" s="294">
        <v>16</v>
      </c>
      <c r="B29" s="265" t="s">
        <v>214</v>
      </c>
      <c r="C29" s="15"/>
      <c r="D29" s="15"/>
      <c r="E29" s="15"/>
      <c r="F29" s="15"/>
      <c r="G29" s="15"/>
      <c r="H29" s="16"/>
      <c r="I29" s="405">
        <v>2</v>
      </c>
      <c r="J29" s="406"/>
      <c r="K29" s="407"/>
    </row>
    <row r="30" spans="1:11" ht="26.1" customHeight="1" x14ac:dyDescent="0.2">
      <c r="A30" s="294">
        <v>17</v>
      </c>
      <c r="B30" s="310" t="s">
        <v>418</v>
      </c>
      <c r="C30" s="309"/>
      <c r="D30" s="309"/>
      <c r="E30" s="309"/>
      <c r="F30" s="309"/>
      <c r="G30" s="309"/>
      <c r="H30" s="252"/>
      <c r="I30" s="397">
        <v>1</v>
      </c>
      <c r="J30" s="398"/>
      <c r="K30" s="399"/>
    </row>
    <row r="31" spans="1:11" ht="26.1" customHeight="1" x14ac:dyDescent="0.2">
      <c r="A31" s="294">
        <v>18</v>
      </c>
      <c r="B31" s="274" t="s">
        <v>357</v>
      </c>
      <c r="C31" s="199"/>
      <c r="D31" s="199"/>
      <c r="E31" s="199"/>
      <c r="F31" s="199"/>
      <c r="G31" s="199"/>
      <c r="H31" s="200"/>
      <c r="I31" s="411">
        <v>2</v>
      </c>
      <c r="J31" s="412"/>
      <c r="K31" s="413"/>
    </row>
    <row r="32" spans="1:11" ht="26.1" customHeight="1" x14ac:dyDescent="0.2">
      <c r="A32" s="294">
        <v>19</v>
      </c>
      <c r="B32" s="265" t="s">
        <v>419</v>
      </c>
      <c r="C32" s="15"/>
      <c r="D32" s="15"/>
      <c r="E32" s="15"/>
      <c r="F32" s="15"/>
      <c r="G32" s="15"/>
      <c r="H32" s="16"/>
      <c r="I32" s="405">
        <v>1</v>
      </c>
      <c r="J32" s="406"/>
      <c r="K32" s="407"/>
    </row>
    <row r="33" spans="1:11" ht="26.1" customHeight="1" x14ac:dyDescent="0.2">
      <c r="A33" s="294">
        <v>20</v>
      </c>
      <c r="B33" s="274" t="s">
        <v>326</v>
      </c>
      <c r="C33" s="267"/>
      <c r="D33" s="267"/>
      <c r="E33" s="267"/>
      <c r="F33" s="267"/>
      <c r="G33" s="267"/>
      <c r="H33" s="275"/>
      <c r="I33" s="397">
        <v>2</v>
      </c>
      <c r="J33" s="398"/>
      <c r="K33" s="399"/>
    </row>
    <row r="34" spans="1:11" ht="26.1" customHeight="1" x14ac:dyDescent="0.2">
      <c r="A34" s="294">
        <v>21</v>
      </c>
      <c r="B34" s="274" t="s">
        <v>242</v>
      </c>
      <c r="C34" s="267"/>
      <c r="D34" s="267"/>
      <c r="E34" s="267"/>
      <c r="F34" s="267"/>
      <c r="G34" s="267"/>
      <c r="H34" s="275"/>
      <c r="I34" s="397">
        <v>2</v>
      </c>
      <c r="J34" s="398"/>
      <c r="K34" s="399"/>
    </row>
    <row r="35" spans="1:11" ht="26.1" customHeight="1" thickBot="1" x14ac:dyDescent="0.25">
      <c r="A35" s="333">
        <v>22</v>
      </c>
      <c r="B35" s="283" t="s">
        <v>281</v>
      </c>
      <c r="C35" s="284"/>
      <c r="D35" s="284"/>
      <c r="E35" s="284"/>
      <c r="F35" s="284"/>
      <c r="G35" s="284"/>
      <c r="H35" s="285"/>
      <c r="I35" s="397">
        <v>1</v>
      </c>
      <c r="J35" s="398"/>
      <c r="K35" s="399"/>
    </row>
    <row r="36" spans="1:11" ht="26.1" customHeight="1" thickTop="1" thickBot="1" x14ac:dyDescent="0.25">
      <c r="A36" s="32"/>
      <c r="B36" s="17"/>
      <c r="C36" s="18"/>
      <c r="D36" s="18"/>
      <c r="E36" s="18"/>
      <c r="F36" s="400" t="s">
        <v>25</v>
      </c>
      <c r="G36" s="401"/>
      <c r="H36" s="402"/>
      <c r="I36" s="403">
        <f>SUM(I14:K35)</f>
        <v>32</v>
      </c>
      <c r="J36" s="403"/>
      <c r="K36" s="404"/>
    </row>
    <row r="37" spans="1:11" ht="20.100000000000001" customHeight="1" thickTop="1" x14ac:dyDescent="0.2">
      <c r="A37" s="32"/>
      <c r="B37" s="17"/>
      <c r="C37" s="18"/>
      <c r="D37" s="18"/>
      <c r="E37" s="18"/>
      <c r="F37" s="19"/>
      <c r="G37" s="19"/>
      <c r="H37" s="19"/>
      <c r="I37" s="19"/>
      <c r="J37" s="19"/>
      <c r="K37" s="19"/>
    </row>
    <row r="38" spans="1:11" s="23" customFormat="1" ht="20.100000000000001" customHeight="1" x14ac:dyDescent="0.2">
      <c r="A38" s="25"/>
      <c r="B38" s="21"/>
      <c r="C38" s="20"/>
      <c r="D38" s="20"/>
      <c r="E38" s="20"/>
      <c r="F38" s="20"/>
      <c r="G38" s="20"/>
      <c r="H38" s="20"/>
      <c r="I38" s="22"/>
      <c r="J38" s="22"/>
      <c r="K38" s="20"/>
    </row>
    <row r="39" spans="1:11" s="23" customFormat="1" ht="20.100000000000001" customHeight="1" x14ac:dyDescent="0.2">
      <c r="A39" s="25"/>
      <c r="B39" s="20"/>
      <c r="C39" s="24"/>
      <c r="D39" s="24"/>
      <c r="E39" s="20"/>
      <c r="F39" s="20"/>
      <c r="G39" s="20"/>
      <c r="H39" s="20"/>
      <c r="I39" s="20"/>
      <c r="J39" s="20"/>
      <c r="K39" s="24"/>
    </row>
    <row r="40" spans="1:11" ht="14.65" customHeight="1" x14ac:dyDescent="0.2">
      <c r="A40" s="25"/>
      <c r="B40" s="26"/>
      <c r="C40" s="27"/>
      <c r="D40" s="27"/>
      <c r="E40" s="26"/>
      <c r="F40" s="26"/>
      <c r="G40" s="26"/>
      <c r="H40" s="26"/>
      <c r="I40" s="26"/>
      <c r="J40" s="26"/>
      <c r="K40" s="27"/>
    </row>
    <row r="41" spans="1:11" ht="14.65" customHeight="1" x14ac:dyDescent="0.2">
      <c r="A41" s="26"/>
      <c r="B41" s="26"/>
      <c r="C41" s="27"/>
      <c r="D41" s="27"/>
      <c r="E41" s="26"/>
      <c r="F41" s="26"/>
      <c r="G41" s="26"/>
      <c r="H41" s="26"/>
      <c r="I41" s="26"/>
      <c r="J41" s="26"/>
      <c r="K41" s="27"/>
    </row>
    <row r="42" spans="1:11" ht="14.65" customHeight="1" x14ac:dyDescent="0.2">
      <c r="A42" s="26"/>
      <c r="B42" s="26"/>
      <c r="C42" s="27"/>
      <c r="D42" s="27"/>
      <c r="E42" s="26"/>
      <c r="F42" s="26"/>
      <c r="G42" s="26"/>
      <c r="H42" s="26"/>
      <c r="I42" s="26"/>
      <c r="J42" s="26"/>
      <c r="K42" s="27"/>
    </row>
    <row r="43" spans="1:11" ht="14.65" customHeight="1" x14ac:dyDescent="0.2">
      <c r="A43" s="26"/>
      <c r="B43" s="26"/>
      <c r="C43" s="27"/>
      <c r="D43" s="27"/>
      <c r="E43" s="26"/>
      <c r="F43" s="26"/>
      <c r="G43" s="26"/>
      <c r="H43" s="26"/>
      <c r="I43" s="26"/>
      <c r="J43" s="26"/>
      <c r="K43" s="27"/>
    </row>
    <row r="44" spans="1:11" ht="14.65" customHeight="1" x14ac:dyDescent="0.2">
      <c r="A44" s="26"/>
      <c r="B44" s="26"/>
      <c r="C44" s="27"/>
      <c r="D44" s="27"/>
      <c r="E44" s="26"/>
      <c r="F44" s="26"/>
      <c r="G44" s="26"/>
      <c r="H44" s="26"/>
      <c r="I44" s="26"/>
      <c r="J44" s="26"/>
      <c r="K44" s="27"/>
    </row>
    <row r="45" spans="1:11" ht="13.15" customHeigh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ht="14.65" customHeight="1" x14ac:dyDescent="0.2">
      <c r="A46" s="32"/>
    </row>
    <row r="47" spans="1:11" ht="13.35" customHeight="1" x14ac:dyDescent="0.2">
      <c r="A47" s="26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ht="14.65" customHeight="1" x14ac:dyDescent="0.2">
      <c r="A48" s="32"/>
    </row>
    <row r="49" spans="1:15" ht="13.35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N49" s="12"/>
      <c r="O49" s="12"/>
    </row>
    <row r="50" spans="1:15" ht="14.65" customHeight="1" x14ac:dyDescent="0.2">
      <c r="A50" s="26"/>
      <c r="B50" s="26"/>
      <c r="C50" s="26"/>
      <c r="D50" s="26"/>
      <c r="E50" s="26"/>
      <c r="F50" s="26"/>
      <c r="G50" s="26"/>
      <c r="H50" s="26"/>
      <c r="I50" s="29"/>
      <c r="J50" s="29"/>
      <c r="K50" s="26"/>
    </row>
    <row r="51" spans="1:15" ht="14.65" customHeight="1" x14ac:dyDescent="0.2">
      <c r="A51" s="26"/>
      <c r="B51" s="26"/>
      <c r="C51" s="27"/>
      <c r="D51" s="27"/>
      <c r="E51" s="26"/>
      <c r="F51" s="26"/>
      <c r="G51" s="26"/>
      <c r="H51" s="26"/>
      <c r="I51" s="26"/>
      <c r="J51" s="26"/>
      <c r="K51" s="27"/>
    </row>
    <row r="52" spans="1:15" ht="14.65" customHeight="1" x14ac:dyDescent="0.2">
      <c r="A52" s="26"/>
      <c r="B52" s="26"/>
      <c r="C52" s="27"/>
      <c r="D52" s="27"/>
      <c r="E52" s="26"/>
      <c r="F52" s="26"/>
      <c r="G52" s="26"/>
      <c r="H52" s="26"/>
      <c r="I52" s="26"/>
      <c r="J52" s="26"/>
      <c r="K52" s="27"/>
    </row>
    <row r="53" spans="1:15" ht="14.65" customHeight="1" x14ac:dyDescent="0.2">
      <c r="A53" s="26"/>
      <c r="B53" s="26"/>
      <c r="C53" s="27"/>
      <c r="D53" s="27"/>
      <c r="E53" s="26"/>
      <c r="F53" s="26"/>
      <c r="G53" s="26"/>
      <c r="H53" s="26"/>
      <c r="I53" s="26"/>
      <c r="J53" s="26"/>
      <c r="K53" s="27"/>
    </row>
    <row r="54" spans="1:15" ht="14.65" customHeight="1" x14ac:dyDescent="0.2">
      <c r="A54" s="26"/>
      <c r="B54" s="26"/>
      <c r="C54" s="27"/>
      <c r="D54" s="27"/>
      <c r="E54" s="26"/>
      <c r="F54" s="26"/>
      <c r="G54" s="26"/>
      <c r="H54" s="26"/>
      <c r="I54" s="26"/>
      <c r="J54" s="26"/>
      <c r="K54" s="27"/>
    </row>
    <row r="55" spans="1:15" ht="14.65" customHeight="1" x14ac:dyDescent="0.2">
      <c r="A55" s="26"/>
      <c r="B55" s="26"/>
      <c r="C55" s="27"/>
      <c r="D55" s="27"/>
      <c r="E55" s="26"/>
      <c r="F55" s="26"/>
      <c r="G55" s="26"/>
      <c r="H55" s="26"/>
      <c r="I55" s="26"/>
      <c r="J55" s="26"/>
      <c r="K55" s="27"/>
    </row>
    <row r="56" spans="1:15" ht="14.65" customHeight="1" x14ac:dyDescent="0.2">
      <c r="A56" s="26"/>
      <c r="B56" s="26"/>
      <c r="C56" s="27"/>
      <c r="D56" s="27"/>
      <c r="E56" s="26"/>
      <c r="F56" s="26"/>
      <c r="G56" s="26"/>
      <c r="H56" s="26"/>
      <c r="I56" s="26"/>
      <c r="J56" s="26"/>
      <c r="K56" s="27"/>
    </row>
    <row r="57" spans="1:15" ht="14.65" customHeight="1" x14ac:dyDescent="0.2">
      <c r="A57" s="26"/>
      <c r="B57" s="26"/>
      <c r="C57" s="27"/>
      <c r="D57" s="27"/>
      <c r="E57" s="26"/>
      <c r="F57" s="26"/>
      <c r="G57" s="26"/>
      <c r="H57" s="26"/>
      <c r="I57" s="26"/>
      <c r="J57" s="26"/>
      <c r="K57" s="27"/>
    </row>
    <row r="58" spans="1:15" ht="13.15" customHeight="1" x14ac:dyDescent="0.2">
      <c r="A58" s="30"/>
      <c r="B58" s="30"/>
      <c r="C58" s="30"/>
      <c r="D58" s="30"/>
      <c r="E58" s="30"/>
      <c r="F58" s="30"/>
      <c r="G58" s="30"/>
      <c r="H58" s="30"/>
      <c r="I58" s="26"/>
      <c r="J58" s="26"/>
      <c r="K58" s="26"/>
    </row>
    <row r="59" spans="1:15" x14ac:dyDescent="0.2">
      <c r="A59" s="254"/>
      <c r="B59" s="31"/>
      <c r="C59" s="31"/>
      <c r="D59" s="31"/>
      <c r="E59" s="31"/>
      <c r="F59" s="31"/>
      <c r="G59" s="31"/>
      <c r="H59" s="31"/>
      <c r="I59" s="31"/>
      <c r="J59" s="31"/>
      <c r="K59" s="31"/>
    </row>
    <row r="60" spans="1:15" ht="13.35" customHeight="1" x14ac:dyDescent="0.2">
      <c r="A60" s="26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5" x14ac:dyDescent="0.2">
      <c r="A61" s="32"/>
    </row>
    <row r="62" spans="1:15" ht="13.35" customHeight="1" x14ac:dyDescent="0.2">
      <c r="A62" s="26"/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5" x14ac:dyDescent="0.2">
      <c r="A63" s="26"/>
      <c r="B63" s="26"/>
      <c r="C63" s="26"/>
      <c r="D63" s="26"/>
      <c r="E63" s="26"/>
      <c r="F63" s="26"/>
      <c r="G63" s="26"/>
      <c r="H63" s="26"/>
      <c r="I63" s="29"/>
      <c r="J63" s="29"/>
      <c r="K63" s="26"/>
      <c r="L63" s="32"/>
    </row>
    <row r="64" spans="1:15" x14ac:dyDescent="0.2">
      <c r="A64" s="255"/>
      <c r="B64" s="33"/>
      <c r="C64" s="34"/>
      <c r="D64" s="27"/>
      <c r="E64" s="26"/>
      <c r="F64" s="26"/>
      <c r="G64" s="26"/>
      <c r="H64" s="26"/>
      <c r="I64" s="26"/>
      <c r="J64" s="26"/>
      <c r="K64" s="27"/>
      <c r="L64" s="32"/>
    </row>
    <row r="65" spans="1:12" x14ac:dyDescent="0.2">
      <c r="A65" s="26"/>
      <c r="B65" s="26"/>
      <c r="C65" s="27"/>
      <c r="D65" s="27"/>
      <c r="E65" s="26"/>
      <c r="F65" s="26"/>
      <c r="G65" s="26"/>
      <c r="H65" s="26"/>
      <c r="I65" s="26"/>
      <c r="J65" s="26"/>
      <c r="K65" s="27"/>
      <c r="L65" s="32"/>
    </row>
    <row r="66" spans="1:12" x14ac:dyDescent="0.2">
      <c r="A66" s="26"/>
      <c r="B66" s="26"/>
      <c r="C66" s="27"/>
      <c r="D66" s="27"/>
      <c r="E66" s="26"/>
      <c r="F66" s="26"/>
      <c r="G66" s="26"/>
      <c r="H66" s="26"/>
      <c r="I66" s="26"/>
      <c r="J66" s="26"/>
      <c r="K66" s="27"/>
      <c r="L66" s="32"/>
    </row>
    <row r="67" spans="1:12" x14ac:dyDescent="0.2">
      <c r="A67" s="26"/>
      <c r="B67" s="26"/>
      <c r="C67" s="27"/>
      <c r="D67" s="27"/>
      <c r="E67" s="26"/>
      <c r="F67" s="26"/>
      <c r="G67" s="26"/>
      <c r="H67" s="26"/>
      <c r="I67" s="26"/>
      <c r="J67" s="26"/>
      <c r="K67" s="27"/>
      <c r="L67" s="32"/>
    </row>
    <row r="68" spans="1:12" x14ac:dyDescent="0.2">
      <c r="A68" s="26"/>
      <c r="B68" s="26"/>
      <c r="C68" s="27"/>
      <c r="D68" s="27"/>
      <c r="E68" s="26"/>
      <c r="F68" s="26"/>
      <c r="G68" s="26"/>
      <c r="H68" s="26"/>
      <c r="I68" s="26"/>
      <c r="J68" s="26"/>
      <c r="K68" s="27"/>
      <c r="L68" s="32"/>
    </row>
    <row r="69" spans="1:12" x14ac:dyDescent="0.2">
      <c r="B69" s="32"/>
      <c r="C69" s="35"/>
      <c r="D69" s="36"/>
      <c r="E69" s="37"/>
      <c r="F69" s="37"/>
      <c r="G69" s="37"/>
      <c r="H69" s="37"/>
      <c r="I69" s="37"/>
      <c r="J69" s="37"/>
      <c r="K69" s="36"/>
      <c r="L69" s="32"/>
    </row>
    <row r="70" spans="1:12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</sheetData>
  <mergeCells count="29">
    <mergeCell ref="I19:K19"/>
    <mergeCell ref="I26:K26"/>
    <mergeCell ref="A1:K1"/>
    <mergeCell ref="A3:K3"/>
    <mergeCell ref="A4:K4"/>
    <mergeCell ref="B13:H13"/>
    <mergeCell ref="I13:K13"/>
    <mergeCell ref="I14:K14"/>
    <mergeCell ref="I18:K18"/>
    <mergeCell ref="I15:K15"/>
    <mergeCell ref="I16:K16"/>
    <mergeCell ref="I17:K17"/>
    <mergeCell ref="I32:K32"/>
    <mergeCell ref="I24:K24"/>
    <mergeCell ref="I20:K20"/>
    <mergeCell ref="I25:K25"/>
    <mergeCell ref="I31:K31"/>
    <mergeCell ref="I21:K21"/>
    <mergeCell ref="I23:K23"/>
    <mergeCell ref="I27:K27"/>
    <mergeCell ref="I22:K22"/>
    <mergeCell ref="I28:K28"/>
    <mergeCell ref="I29:K29"/>
    <mergeCell ref="I30:K30"/>
    <mergeCell ref="I34:K34"/>
    <mergeCell ref="I35:K35"/>
    <mergeCell ref="F36:H36"/>
    <mergeCell ref="I36:K36"/>
    <mergeCell ref="I33:K33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2"/>
  <dimension ref="A1:T38"/>
  <sheetViews>
    <sheetView zoomScale="70" zoomScaleNormal="70" workbookViewId="0">
      <selection activeCell="R11" sqref="R11"/>
    </sheetView>
  </sheetViews>
  <sheetFormatPr baseColWidth="10" defaultRowHeight="12.75" x14ac:dyDescent="0.2"/>
  <cols>
    <col min="1" max="1" width="6" style="39" customWidth="1"/>
    <col min="2" max="2" width="11.42578125" style="39" customWidth="1"/>
    <col min="3" max="4" width="11.42578125" style="39"/>
    <col min="5" max="7" width="6" style="39" customWidth="1"/>
    <col min="8" max="16384" width="11.42578125" style="39"/>
  </cols>
  <sheetData>
    <row r="1" spans="1:16" ht="22.5" x14ac:dyDescent="0.2">
      <c r="A1" s="420" t="s">
        <v>24</v>
      </c>
      <c r="B1" s="420"/>
      <c r="C1" s="420"/>
      <c r="D1" s="420"/>
      <c r="E1" s="420"/>
      <c r="F1" s="420"/>
      <c r="G1" s="420"/>
      <c r="H1" s="420"/>
      <c r="I1" s="420"/>
      <c r="J1" s="420"/>
      <c r="K1" s="38"/>
      <c r="L1" s="38"/>
      <c r="M1" s="38"/>
    </row>
    <row r="2" spans="1:16" ht="15.75" x14ac:dyDescent="0.2"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6" ht="18.75" x14ac:dyDescent="0.2">
      <c r="A3" s="421" t="s">
        <v>416</v>
      </c>
      <c r="B3" s="421"/>
      <c r="C3" s="421"/>
      <c r="D3" s="421"/>
      <c r="E3" s="421"/>
      <c r="F3" s="421"/>
      <c r="G3" s="421"/>
      <c r="H3" s="421"/>
      <c r="I3" s="421"/>
      <c r="J3" s="421"/>
      <c r="K3" s="40"/>
      <c r="L3" s="40"/>
      <c r="M3" s="40"/>
    </row>
    <row r="4" spans="1:16" ht="18.75" x14ac:dyDescent="0.2">
      <c r="A4" s="421" t="s">
        <v>274</v>
      </c>
      <c r="B4" s="421"/>
      <c r="C4" s="421"/>
      <c r="D4" s="421"/>
      <c r="E4" s="421"/>
      <c r="F4" s="421"/>
      <c r="G4" s="421"/>
      <c r="H4" s="421"/>
      <c r="I4" s="421"/>
      <c r="J4" s="421"/>
      <c r="K4" s="10"/>
      <c r="L4" s="10"/>
      <c r="M4" s="10"/>
    </row>
    <row r="5" spans="1:16" ht="18.75" x14ac:dyDescent="0.2">
      <c r="B5" s="450"/>
      <c r="C5" s="450"/>
      <c r="D5" s="450"/>
      <c r="E5" s="450"/>
      <c r="F5" s="450"/>
      <c r="G5" s="450"/>
      <c r="H5" s="450"/>
      <c r="I5" s="450"/>
      <c r="J5" s="450"/>
      <c r="K5" s="41"/>
      <c r="L5" s="41"/>
      <c r="M5" s="41"/>
    </row>
    <row r="6" spans="1:16" ht="12.75" customHeight="1" x14ac:dyDescent="0.2">
      <c r="B6" s="158"/>
      <c r="C6" s="158"/>
      <c r="D6" s="158"/>
      <c r="E6" s="158"/>
      <c r="F6" s="158"/>
      <c r="G6" s="158"/>
      <c r="H6" s="158"/>
      <c r="I6" s="158"/>
      <c r="J6" s="158"/>
      <c r="K6" s="41"/>
      <c r="L6" s="41"/>
      <c r="M6" s="41"/>
    </row>
    <row r="7" spans="1:16" ht="12.75" customHeight="1" x14ac:dyDescent="0.2">
      <c r="B7" s="158"/>
      <c r="C7" s="158"/>
      <c r="D7" s="158"/>
      <c r="E7" s="158"/>
      <c r="F7" s="158"/>
      <c r="G7" s="158"/>
      <c r="H7" s="158"/>
      <c r="I7" s="158"/>
      <c r="J7" s="158"/>
      <c r="K7" s="41"/>
      <c r="L7" s="41"/>
      <c r="M7" s="41"/>
    </row>
    <row r="14" spans="1:16" ht="13.5" thickBot="1" x14ac:dyDescent="0.25"/>
    <row r="15" spans="1:16" ht="27.95" customHeight="1" thickTop="1" thickBot="1" x14ac:dyDescent="0.25">
      <c r="A15" s="451" t="s">
        <v>14</v>
      </c>
      <c r="B15" s="452"/>
      <c r="C15" s="452"/>
      <c r="D15" s="453"/>
      <c r="F15" s="42"/>
      <c r="G15" s="454" t="s">
        <v>18</v>
      </c>
      <c r="H15" s="455"/>
      <c r="I15" s="455"/>
      <c r="J15" s="456"/>
    </row>
    <row r="16" spans="1:16" ht="27.95" customHeight="1" x14ac:dyDescent="0.2">
      <c r="A16" s="43">
        <v>1</v>
      </c>
      <c r="B16" s="430" t="s">
        <v>483</v>
      </c>
      <c r="C16" s="431"/>
      <c r="D16" s="432"/>
      <c r="F16" s="44"/>
      <c r="G16" s="43">
        <v>1</v>
      </c>
      <c r="H16" s="430" t="s">
        <v>421</v>
      </c>
      <c r="I16" s="431"/>
      <c r="J16" s="432"/>
      <c r="L16" s="44"/>
      <c r="M16" s="334"/>
      <c r="N16" s="334"/>
      <c r="O16" s="334"/>
      <c r="P16" s="334"/>
    </row>
    <row r="17" spans="1:20" ht="27.95" customHeight="1" x14ac:dyDescent="0.2">
      <c r="A17" s="45">
        <v>2</v>
      </c>
      <c r="B17" s="430" t="s">
        <v>484</v>
      </c>
      <c r="C17" s="431"/>
      <c r="D17" s="432"/>
      <c r="F17" s="44"/>
      <c r="G17" s="45">
        <v>2</v>
      </c>
      <c r="H17" s="439" t="s">
        <v>422</v>
      </c>
      <c r="I17" s="440"/>
      <c r="J17" s="441"/>
      <c r="N17" s="44"/>
      <c r="O17" s="334"/>
      <c r="P17" s="334"/>
    </row>
    <row r="18" spans="1:20" ht="27.95" customHeight="1" x14ac:dyDescent="0.2">
      <c r="A18" s="45">
        <v>3</v>
      </c>
      <c r="B18" s="442" t="s">
        <v>378</v>
      </c>
      <c r="C18" s="443"/>
      <c r="D18" s="444"/>
      <c r="F18" s="44"/>
      <c r="G18" s="45">
        <v>3</v>
      </c>
      <c r="H18" s="442" t="s">
        <v>423</v>
      </c>
      <c r="I18" s="447"/>
      <c r="J18" s="448"/>
      <c r="N18" s="44"/>
      <c r="O18" s="334"/>
      <c r="P18" s="334"/>
    </row>
    <row r="19" spans="1:20" ht="27.95" customHeight="1" x14ac:dyDescent="0.2">
      <c r="A19" s="46">
        <v>4</v>
      </c>
      <c r="B19" s="439" t="s">
        <v>481</v>
      </c>
      <c r="C19" s="445"/>
      <c r="D19" s="446"/>
      <c r="F19" s="44"/>
      <c r="G19" s="46">
        <v>4</v>
      </c>
      <c r="H19" s="442" t="s">
        <v>424</v>
      </c>
      <c r="I19" s="447"/>
      <c r="J19" s="448"/>
      <c r="N19" s="44"/>
      <c r="O19" s="334"/>
      <c r="P19" s="334"/>
    </row>
    <row r="20" spans="1:20" ht="27.95" customHeight="1" x14ac:dyDescent="0.2">
      <c r="A20" s="66">
        <v>5</v>
      </c>
      <c r="B20" s="436" t="s">
        <v>420</v>
      </c>
      <c r="C20" s="437"/>
      <c r="D20" s="438"/>
      <c r="F20" s="44"/>
      <c r="G20" s="66">
        <v>5</v>
      </c>
      <c r="H20" s="433" t="s">
        <v>426</v>
      </c>
      <c r="I20" s="434"/>
      <c r="J20" s="435"/>
      <c r="N20" s="44"/>
      <c r="O20" s="44"/>
      <c r="P20" s="44"/>
    </row>
    <row r="21" spans="1:20" ht="27.95" customHeight="1" thickBot="1" x14ac:dyDescent="0.25">
      <c r="A21" s="189">
        <v>6</v>
      </c>
      <c r="B21" s="464" t="s">
        <v>482</v>
      </c>
      <c r="C21" s="465"/>
      <c r="D21" s="466"/>
      <c r="E21" s="44"/>
      <c r="F21" s="44"/>
      <c r="G21" s="189">
        <v>6</v>
      </c>
      <c r="H21" s="464" t="s">
        <v>427</v>
      </c>
      <c r="I21" s="467"/>
      <c r="J21" s="468"/>
      <c r="M21" s="429"/>
      <c r="N21" s="449"/>
      <c r="O21" s="449"/>
      <c r="P21" s="44"/>
    </row>
    <row r="22" spans="1:20" ht="27.95" customHeight="1" thickTop="1" thickBot="1" x14ac:dyDescent="0.25">
      <c r="B22" s="44"/>
      <c r="C22" s="44"/>
      <c r="D22" s="44"/>
      <c r="E22" s="44"/>
      <c r="F22" s="44"/>
    </row>
    <row r="23" spans="1:20" ht="27.95" customHeight="1" thickTop="1" thickBot="1" x14ac:dyDescent="0.25">
      <c r="A23" s="469" t="s">
        <v>19</v>
      </c>
      <c r="B23" s="470"/>
      <c r="C23" s="470"/>
      <c r="D23" s="471"/>
      <c r="E23" s="44"/>
      <c r="F23" s="44"/>
      <c r="G23" s="472" t="s">
        <v>30</v>
      </c>
      <c r="H23" s="473"/>
      <c r="I23" s="473"/>
      <c r="J23" s="474"/>
      <c r="N23" s="429"/>
      <c r="O23" s="429"/>
      <c r="P23" s="429"/>
    </row>
    <row r="24" spans="1:20" ht="27.95" customHeight="1" x14ac:dyDescent="0.2">
      <c r="A24" s="43">
        <v>1</v>
      </c>
      <c r="B24" s="430" t="s">
        <v>425</v>
      </c>
      <c r="C24" s="431"/>
      <c r="D24" s="432"/>
      <c r="G24" s="43">
        <v>1</v>
      </c>
      <c r="H24" s="430" t="s">
        <v>430</v>
      </c>
      <c r="I24" s="431"/>
      <c r="J24" s="432"/>
      <c r="N24" s="44"/>
      <c r="O24" s="334"/>
      <c r="P24" s="334"/>
      <c r="R24" s="44"/>
      <c r="S24" s="44"/>
      <c r="T24" s="44"/>
    </row>
    <row r="25" spans="1:20" ht="27.95" customHeight="1" x14ac:dyDescent="0.2">
      <c r="A25" s="45">
        <v>2</v>
      </c>
      <c r="B25" s="457" t="s">
        <v>380</v>
      </c>
      <c r="C25" s="458"/>
      <c r="D25" s="459"/>
      <c r="G25" s="45">
        <v>2</v>
      </c>
      <c r="H25" s="430" t="s">
        <v>431</v>
      </c>
      <c r="I25" s="431"/>
      <c r="J25" s="432"/>
      <c r="N25" s="44"/>
      <c r="O25" s="44"/>
      <c r="P25" s="44"/>
    </row>
    <row r="26" spans="1:20" ht="27.95" customHeight="1" x14ac:dyDescent="0.2">
      <c r="A26" s="45">
        <v>3</v>
      </c>
      <c r="B26" s="457" t="s">
        <v>428</v>
      </c>
      <c r="C26" s="458"/>
      <c r="D26" s="459"/>
      <c r="G26" s="45">
        <v>3</v>
      </c>
      <c r="H26" s="457" t="s">
        <v>432</v>
      </c>
      <c r="I26" s="458"/>
      <c r="J26" s="459"/>
      <c r="N26" s="44"/>
      <c r="O26" s="44"/>
      <c r="P26" s="44"/>
      <c r="Q26" s="44"/>
    </row>
    <row r="27" spans="1:20" ht="27.95" customHeight="1" x14ac:dyDescent="0.2">
      <c r="A27" s="203">
        <v>4</v>
      </c>
      <c r="B27" s="457" t="s">
        <v>379</v>
      </c>
      <c r="C27" s="458"/>
      <c r="D27" s="459"/>
      <c r="G27" s="298">
        <v>4</v>
      </c>
      <c r="H27" s="436" t="s">
        <v>433</v>
      </c>
      <c r="I27" s="460"/>
      <c r="J27" s="438"/>
      <c r="N27" s="44"/>
      <c r="O27" s="44"/>
      <c r="P27" s="44"/>
    </row>
    <row r="28" spans="1:20" ht="27.95" customHeight="1" x14ac:dyDescent="0.2">
      <c r="A28" s="203">
        <v>5</v>
      </c>
      <c r="B28" s="442" t="s">
        <v>381</v>
      </c>
      <c r="C28" s="443"/>
      <c r="D28" s="444"/>
      <c r="G28" s="298">
        <v>5</v>
      </c>
      <c r="H28" s="433" t="s">
        <v>442</v>
      </c>
      <c r="I28" s="434"/>
      <c r="J28" s="435"/>
    </row>
    <row r="29" spans="1:20" ht="27.95" customHeight="1" thickBot="1" x14ac:dyDescent="0.25">
      <c r="A29" s="256">
        <v>6</v>
      </c>
      <c r="B29" s="461" t="s">
        <v>305</v>
      </c>
      <c r="C29" s="462"/>
      <c r="D29" s="463"/>
      <c r="G29" s="189">
        <v>6</v>
      </c>
      <c r="H29" s="461" t="s">
        <v>305</v>
      </c>
      <c r="I29" s="462"/>
      <c r="J29" s="463"/>
    </row>
    <row r="30" spans="1:20" ht="27.95" customHeight="1" thickTop="1" thickBot="1" x14ac:dyDescent="0.25"/>
    <row r="31" spans="1:20" ht="27" thickTop="1" thickBot="1" x14ac:dyDescent="0.25">
      <c r="A31" s="475" t="s">
        <v>434</v>
      </c>
      <c r="B31" s="476"/>
      <c r="C31" s="476"/>
      <c r="D31" s="477"/>
      <c r="G31" s="478" t="s">
        <v>435</v>
      </c>
      <c r="H31" s="479"/>
      <c r="I31" s="479"/>
      <c r="J31" s="480"/>
      <c r="N31" s="44"/>
      <c r="O31" s="44"/>
      <c r="P31" s="44"/>
    </row>
    <row r="32" spans="1:20" ht="27.95" customHeight="1" x14ac:dyDescent="0.2">
      <c r="A32" s="335">
        <v>1</v>
      </c>
      <c r="B32" s="481" t="s">
        <v>436</v>
      </c>
      <c r="C32" s="482"/>
      <c r="D32" s="483"/>
      <c r="G32" s="336">
        <v>1</v>
      </c>
      <c r="H32" s="484" t="s">
        <v>485</v>
      </c>
      <c r="I32" s="485"/>
      <c r="J32" s="486"/>
    </row>
    <row r="33" spans="1:15" ht="27.95" customHeight="1" x14ac:dyDescent="0.2">
      <c r="A33" s="298">
        <v>2</v>
      </c>
      <c r="B33" s="484" t="s">
        <v>437</v>
      </c>
      <c r="C33" s="485"/>
      <c r="D33" s="486"/>
      <c r="G33" s="203">
        <v>2</v>
      </c>
      <c r="H33" s="487" t="s">
        <v>439</v>
      </c>
      <c r="I33" s="490"/>
      <c r="J33" s="491"/>
    </row>
    <row r="34" spans="1:15" ht="27.95" customHeight="1" x14ac:dyDescent="0.2">
      <c r="A34" s="298">
        <v>3</v>
      </c>
      <c r="B34" s="481" t="s">
        <v>438</v>
      </c>
      <c r="C34" s="492"/>
      <c r="D34" s="493"/>
      <c r="G34" s="203">
        <v>3</v>
      </c>
      <c r="H34" s="484" t="s">
        <v>486</v>
      </c>
      <c r="I34" s="494"/>
      <c r="J34" s="495"/>
      <c r="M34" s="361"/>
      <c r="N34" s="214"/>
      <c r="O34" s="214"/>
    </row>
    <row r="35" spans="1:15" ht="27.95" customHeight="1" x14ac:dyDescent="0.2">
      <c r="A35" s="337">
        <v>4</v>
      </c>
      <c r="B35" s="484" t="s">
        <v>429</v>
      </c>
      <c r="C35" s="485"/>
      <c r="D35" s="486"/>
      <c r="E35" s="338"/>
      <c r="G35" s="203">
        <v>4</v>
      </c>
      <c r="H35" s="484" t="s">
        <v>440</v>
      </c>
      <c r="I35" s="485"/>
      <c r="J35" s="486"/>
    </row>
    <row r="36" spans="1:15" ht="27.95" customHeight="1" x14ac:dyDescent="0.2">
      <c r="A36" s="339">
        <v>5</v>
      </c>
      <c r="B36" s="484" t="s">
        <v>467</v>
      </c>
      <c r="C36" s="485"/>
      <c r="D36" s="486"/>
      <c r="G36" s="203">
        <v>5</v>
      </c>
      <c r="H36" s="487" t="s">
        <v>441</v>
      </c>
      <c r="I36" s="488"/>
      <c r="J36" s="489"/>
    </row>
    <row r="37" spans="1:15" ht="27.95" customHeight="1" thickBot="1" x14ac:dyDescent="0.25">
      <c r="A37" s="256">
        <v>6</v>
      </c>
      <c r="B37" s="461" t="s">
        <v>305</v>
      </c>
      <c r="C37" s="462"/>
      <c r="D37" s="463"/>
      <c r="G37" s="189">
        <v>6</v>
      </c>
      <c r="H37" s="461" t="s">
        <v>305</v>
      </c>
      <c r="I37" s="462"/>
      <c r="J37" s="463"/>
    </row>
    <row r="38" spans="1:15" ht="13.5" thickTop="1" x14ac:dyDescent="0.2"/>
  </sheetData>
  <sheetProtection password="DB1B" sheet="1" objects="1" scenarios="1"/>
  <mergeCells count="48">
    <mergeCell ref="B36:D36"/>
    <mergeCell ref="H36:J36"/>
    <mergeCell ref="B37:D37"/>
    <mergeCell ref="H37:J37"/>
    <mergeCell ref="B33:D33"/>
    <mergeCell ref="H33:J33"/>
    <mergeCell ref="B34:D34"/>
    <mergeCell ref="H34:J34"/>
    <mergeCell ref="B35:D35"/>
    <mergeCell ref="H35:J35"/>
    <mergeCell ref="A31:D31"/>
    <mergeCell ref="G31:J31"/>
    <mergeCell ref="B32:D32"/>
    <mergeCell ref="H32:J32"/>
    <mergeCell ref="H29:J29"/>
    <mergeCell ref="H26:J26"/>
    <mergeCell ref="H27:J27"/>
    <mergeCell ref="B29:D29"/>
    <mergeCell ref="B21:D21"/>
    <mergeCell ref="B26:D26"/>
    <mergeCell ref="B27:D27"/>
    <mergeCell ref="B28:D28"/>
    <mergeCell ref="H28:J28"/>
    <mergeCell ref="H21:J21"/>
    <mergeCell ref="A23:D23"/>
    <mergeCell ref="B24:D24"/>
    <mergeCell ref="B25:D25"/>
    <mergeCell ref="G23:J23"/>
    <mergeCell ref="H24:J24"/>
    <mergeCell ref="H25:J25"/>
    <mergeCell ref="A1:J1"/>
    <mergeCell ref="A3:J3"/>
    <mergeCell ref="B5:J5"/>
    <mergeCell ref="A15:D15"/>
    <mergeCell ref="A4:J4"/>
    <mergeCell ref="G15:J15"/>
    <mergeCell ref="N23:P23"/>
    <mergeCell ref="B16:D16"/>
    <mergeCell ref="H16:J16"/>
    <mergeCell ref="H20:J20"/>
    <mergeCell ref="B17:D17"/>
    <mergeCell ref="B20:D20"/>
    <mergeCell ref="H17:J17"/>
    <mergeCell ref="B18:D18"/>
    <mergeCell ref="B19:D19"/>
    <mergeCell ref="H18:J18"/>
    <mergeCell ref="H19:J19"/>
    <mergeCell ref="M21:O21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3"/>
  <dimension ref="A1:O52"/>
  <sheetViews>
    <sheetView tabSelected="1" zoomScale="85" zoomScaleNormal="85" workbookViewId="0">
      <selection sqref="A1:M1"/>
    </sheetView>
  </sheetViews>
  <sheetFormatPr baseColWidth="10" defaultRowHeight="12.75" x14ac:dyDescent="0.2"/>
  <cols>
    <col min="1" max="1" width="12.7109375" style="2" customWidth="1"/>
    <col min="2" max="2" width="16.28515625" style="2" customWidth="1"/>
    <col min="3" max="3" width="16.28515625" style="1" customWidth="1"/>
    <col min="4" max="4" width="2.28515625" style="1" customWidth="1"/>
    <col min="5" max="5" width="16.28515625" style="1" customWidth="1"/>
    <col min="6" max="6" width="2.28515625" style="1" customWidth="1"/>
    <col min="7" max="7" width="16.28515625" style="1" customWidth="1"/>
    <col min="8" max="8" width="2.28515625" style="1" customWidth="1"/>
    <col min="9" max="9" width="16.28515625" style="1" customWidth="1"/>
    <col min="10" max="10" width="2.28515625" style="1" customWidth="1"/>
    <col min="11" max="11" width="16.28515625" style="1" customWidth="1"/>
    <col min="12" max="12" width="2.28515625" style="1" customWidth="1"/>
    <col min="13" max="13" width="16.28515625" style="1" customWidth="1"/>
    <col min="14" max="16384" width="11.42578125" style="2"/>
  </cols>
  <sheetData>
    <row r="1" spans="1:15" ht="20.100000000000001" customHeight="1" x14ac:dyDescent="0.2">
      <c r="A1" s="420" t="s">
        <v>24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2" spans="1:15" ht="12.95" customHeight="1" x14ac:dyDescent="0.2">
      <c r="A2" s="11"/>
      <c r="B2" s="10"/>
      <c r="C2" s="11"/>
      <c r="D2" s="11"/>
      <c r="E2" s="11"/>
      <c r="F2" s="11"/>
      <c r="G2" s="11"/>
      <c r="H2" s="11"/>
    </row>
    <row r="3" spans="1:15" ht="15" customHeight="1" x14ac:dyDescent="0.2">
      <c r="A3" s="421" t="s">
        <v>416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5" ht="12.95" customHeight="1" x14ac:dyDescent="0.2">
      <c r="A4" s="11"/>
      <c r="B4" s="10"/>
      <c r="C4" s="11"/>
      <c r="D4" s="11"/>
      <c r="E4" s="11"/>
      <c r="F4" s="11"/>
      <c r="G4" s="11"/>
      <c r="H4" s="11"/>
    </row>
    <row r="5" spans="1:15" ht="14.25" customHeight="1" x14ac:dyDescent="0.2">
      <c r="A5" s="450" t="s">
        <v>415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O5" s="2" t="s">
        <v>496</v>
      </c>
    </row>
    <row r="6" spans="1:15" ht="12.95" customHeight="1" x14ac:dyDescent="0.2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5" ht="12.95" customHeight="1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5" ht="12.95" customHeight="1" x14ac:dyDescent="0.2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5" s="50" customFormat="1" ht="12.95" customHeight="1" x14ac:dyDescent="0.2">
      <c r="A9" s="47">
        <v>46120</v>
      </c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5" s="50" customFormat="1" ht="12.95" customHeight="1" x14ac:dyDescent="0.2">
      <c r="A10" s="167" t="s">
        <v>31</v>
      </c>
      <c r="B10" s="168" t="s">
        <v>32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5" s="50" customFormat="1" ht="12.95" customHeight="1" x14ac:dyDescent="0.2">
      <c r="A11" s="170" t="s">
        <v>33</v>
      </c>
      <c r="B11" s="164" t="s">
        <v>401</v>
      </c>
      <c r="C11" s="163" t="str">
        <f>'DIV1 60'!$B$10</f>
        <v>1AB Charenton</v>
      </c>
      <c r="D11" s="162" t="s">
        <v>34</v>
      </c>
      <c r="E11" s="166" t="str">
        <f>'DIV1 60'!$F$10</f>
        <v>2AAS Fresnes A</v>
      </c>
      <c r="F11" s="165" t="s">
        <v>35</v>
      </c>
      <c r="G11" s="163" t="str">
        <f>'DIV1 60'!$B$11</f>
        <v>3AB Gambetta</v>
      </c>
      <c r="H11" s="162" t="s">
        <v>34</v>
      </c>
      <c r="I11" s="166" t="str">
        <f>'DIV1 60'!$F$11</f>
        <v>4CA Vitry</v>
      </c>
      <c r="J11" s="165" t="s">
        <v>35</v>
      </c>
      <c r="K11" s="163" t="str">
        <f>'DIV1 60'!$B$12</f>
        <v>5Thiais Pétanq'club A</v>
      </c>
      <c r="L11" s="162" t="s">
        <v>34</v>
      </c>
      <c r="M11" s="166" t="str">
        <f>'DIV1 60'!$F$12</f>
        <v>6Pet Anatole France A</v>
      </c>
    </row>
    <row r="12" spans="1:15" s="50" customFormat="1" ht="12.95" customHeight="1" x14ac:dyDescent="0.2">
      <c r="A12" s="196" t="s">
        <v>36</v>
      </c>
      <c r="B12" s="161" t="s">
        <v>402</v>
      </c>
      <c r="C12" s="163" t="str">
        <f>'DIV2 60'!$B$10</f>
        <v>1AB Saint Mandé</v>
      </c>
      <c r="D12" s="162" t="s">
        <v>34</v>
      </c>
      <c r="E12" s="166" t="str">
        <f>'DIV2 60'!$F$10</f>
        <v>2ACB Nogent</v>
      </c>
      <c r="F12" s="165" t="s">
        <v>35</v>
      </c>
      <c r="G12" s="163" t="str">
        <f>'DIV2 60'!$B$11</f>
        <v>3AJPSucy</v>
      </c>
      <c r="H12" s="162" t="s">
        <v>34</v>
      </c>
      <c r="I12" s="166" t="str">
        <f>'DIV2 60'!$F$11</f>
        <v>4Etoile de Bry</v>
      </c>
      <c r="J12" s="165" t="s">
        <v>35</v>
      </c>
      <c r="K12" s="163" t="str">
        <f>'DIV2 60'!$B$12</f>
        <v>5JB Vincennes A</v>
      </c>
      <c r="L12" s="162" t="s">
        <v>34</v>
      </c>
      <c r="M12" s="166" t="str">
        <f>'DIV2 60'!$F$12</f>
        <v>6US Villejuif A</v>
      </c>
    </row>
    <row r="13" spans="1:15" s="50" customFormat="1" ht="12.95" customHeight="1" x14ac:dyDescent="0.2">
      <c r="A13" s="259" t="s">
        <v>37</v>
      </c>
      <c r="B13" s="161" t="s">
        <v>403</v>
      </c>
      <c r="C13" s="163" t="str">
        <f>'DIV3 60'!$B$10</f>
        <v>1Boule Marollaise</v>
      </c>
      <c r="D13" s="162" t="s">
        <v>34</v>
      </c>
      <c r="E13" s="166" t="str">
        <f>'DIV3 60'!$F$10</f>
        <v>2Club Village Créteil</v>
      </c>
      <c r="F13" s="165" t="s">
        <v>35</v>
      </c>
      <c r="G13" s="163" t="str">
        <f>'DIV3 60'!$B$11</f>
        <v>3Mont Mesly A</v>
      </c>
      <c r="H13" s="162" t="s">
        <v>34</v>
      </c>
      <c r="I13" s="166" t="str">
        <f>'DIV3 60'!$F$11</f>
        <v>4Club Noiséen</v>
      </c>
      <c r="J13" s="165" t="s">
        <v>35</v>
      </c>
      <c r="K13" s="163" t="str">
        <f>'DIV3 60'!$B$12</f>
        <v>5US Ormesson</v>
      </c>
      <c r="L13" s="162" t="s">
        <v>34</v>
      </c>
      <c r="M13" s="166" t="str">
        <f>'DIV3 60'!$F$12</f>
        <v>6Exempt</v>
      </c>
    </row>
    <row r="14" spans="1:15" s="50" customFormat="1" ht="12.95" customHeight="1" x14ac:dyDescent="0.2">
      <c r="A14" s="302" t="s">
        <v>228</v>
      </c>
      <c r="B14" s="161" t="s">
        <v>393</v>
      </c>
      <c r="C14" s="163" t="str">
        <f>'DIV4 60'!$B$10</f>
        <v>1AAS Fresnes B</v>
      </c>
      <c r="D14" s="162" t="s">
        <v>34</v>
      </c>
      <c r="E14" s="166" t="str">
        <f>'DIV4 60'!$F$10</f>
        <v>2Boule Chevillaise A</v>
      </c>
      <c r="F14" s="165" t="s">
        <v>35</v>
      </c>
      <c r="G14" s="163" t="str">
        <f>'DIV4 60'!$B$11</f>
        <v>3JB Vincennes B</v>
      </c>
      <c r="H14" s="162" t="s">
        <v>34</v>
      </c>
      <c r="I14" s="166" t="str">
        <f>'DIV4 60'!$F$11</f>
        <v>4Thiais Pétanq'club B</v>
      </c>
      <c r="J14" s="165" t="s">
        <v>35</v>
      </c>
      <c r="K14" s="163" t="str">
        <f>'DIV4 60'!$B$12</f>
        <v>5Pet Rungissoise A</v>
      </c>
      <c r="L14" s="162" t="s">
        <v>34</v>
      </c>
      <c r="M14" s="166" t="str">
        <f>'DIV4 60'!$F$12</f>
        <v>6Exempt</v>
      </c>
    </row>
    <row r="15" spans="1:15" s="50" customFormat="1" ht="12.95" customHeight="1" x14ac:dyDescent="0.2">
      <c r="A15" s="359" t="s">
        <v>479</v>
      </c>
      <c r="B15" s="161" t="s">
        <v>395</v>
      </c>
      <c r="C15" s="163" t="str">
        <f>'DIV5 60'!$B$10</f>
        <v>1Boule Chevillaise B</v>
      </c>
      <c r="D15" s="52"/>
      <c r="E15" s="166" t="str">
        <f>'DIV5 60'!$F$10</f>
        <v>2Mont Mesly B</v>
      </c>
      <c r="F15" s="165" t="s">
        <v>35</v>
      </c>
      <c r="G15" s="163" t="str">
        <f>'DIV5 60'!$B$11</f>
        <v>3Pet Rungissoise B</v>
      </c>
      <c r="H15" s="52"/>
      <c r="I15" s="166" t="str">
        <f>'DIV5 60'!$F$11</f>
        <v>4PV Butte A</v>
      </c>
      <c r="J15" s="165" t="s">
        <v>35</v>
      </c>
      <c r="K15" s="163" t="str">
        <f>'DIV5 60'!$B$12</f>
        <v>5US Villejuif B</v>
      </c>
      <c r="L15" s="162" t="s">
        <v>34</v>
      </c>
      <c r="M15" s="166" t="str">
        <f>'DIV5 60'!$F$12</f>
        <v>6Exempt</v>
      </c>
    </row>
    <row r="16" spans="1:15" s="50" customFormat="1" ht="12.95" customHeight="1" x14ac:dyDescent="0.2">
      <c r="A16" s="360" t="s">
        <v>480</v>
      </c>
      <c r="B16" s="161" t="s">
        <v>493</v>
      </c>
      <c r="C16" s="163" t="str">
        <f>'DIV6 60'!$B$10</f>
        <v>1Pet Bois Auteuil</v>
      </c>
      <c r="D16" s="52"/>
      <c r="E16" s="166" t="str">
        <f>'DIV6 60'!$F$10</f>
        <v>2PV Butte B</v>
      </c>
      <c r="F16" s="165" t="s">
        <v>35</v>
      </c>
      <c r="G16" s="163" t="str">
        <f>'DIV6 60'!$B$11</f>
        <v>3Boule Chevillaise C</v>
      </c>
      <c r="H16" s="52"/>
      <c r="I16" s="166" t="str">
        <f>'DIV6 60'!$F$11</f>
        <v>4Pet Anatol France B</v>
      </c>
      <c r="J16" s="165" t="s">
        <v>35</v>
      </c>
      <c r="K16" s="163" t="str">
        <f>'DIV6 60'!$B$12</f>
        <v>5Villeneuve le Roi Pet</v>
      </c>
      <c r="L16" s="162" t="s">
        <v>34</v>
      </c>
      <c r="M16" s="166" t="str">
        <f>'DIV6 60'!$F$12</f>
        <v>6Exempt</v>
      </c>
    </row>
    <row r="17" spans="1:13" s="50" customFormat="1" ht="12.95" customHeight="1" x14ac:dyDescent="0.2">
      <c r="A17" s="51"/>
      <c r="B17" s="51"/>
      <c r="C17" s="171"/>
      <c r="D17" s="52"/>
      <c r="E17" s="172"/>
      <c r="F17" s="52"/>
      <c r="G17" s="171"/>
      <c r="H17" s="52"/>
      <c r="I17" s="172"/>
      <c r="J17" s="52"/>
      <c r="K17" s="171"/>
      <c r="L17" s="52"/>
      <c r="M17" s="172"/>
    </row>
    <row r="18" spans="1:13" s="50" customFormat="1" ht="12.95" customHeight="1" x14ac:dyDescent="0.2">
      <c r="A18" s="47">
        <v>46127</v>
      </c>
      <c r="B18" s="51"/>
      <c r="C18" s="171"/>
      <c r="D18" s="52"/>
      <c r="E18" s="172"/>
      <c r="F18" s="52"/>
      <c r="G18" s="171"/>
      <c r="H18" s="52"/>
      <c r="I18" s="172"/>
      <c r="J18" s="52"/>
      <c r="K18" s="171"/>
      <c r="L18" s="52"/>
      <c r="M18" s="172"/>
    </row>
    <row r="19" spans="1:13" s="50" customFormat="1" ht="12.95" customHeight="1" x14ac:dyDescent="0.2">
      <c r="A19" s="167" t="s">
        <v>31</v>
      </c>
      <c r="B19" s="169" t="s">
        <v>32</v>
      </c>
      <c r="C19" s="171"/>
      <c r="D19" s="52"/>
      <c r="E19" s="172"/>
      <c r="F19" s="52"/>
      <c r="G19" s="171"/>
      <c r="H19" s="52"/>
      <c r="I19" s="172"/>
      <c r="J19" s="52"/>
      <c r="K19" s="171"/>
      <c r="L19" s="52"/>
      <c r="M19" s="172"/>
    </row>
    <row r="20" spans="1:13" s="50" customFormat="1" ht="12.95" customHeight="1" x14ac:dyDescent="0.2">
      <c r="A20" s="170" t="s">
        <v>33</v>
      </c>
      <c r="B20" s="164" t="s">
        <v>396</v>
      </c>
      <c r="C20" s="163" t="str">
        <f>'DIV1 60'!$B$14</f>
        <v>1AB Charenton</v>
      </c>
      <c r="D20" s="162" t="s">
        <v>34</v>
      </c>
      <c r="E20" s="166" t="str">
        <f>'DIV1 60'!$F$14</f>
        <v>3AB Gambetta</v>
      </c>
      <c r="F20" s="165" t="s">
        <v>35</v>
      </c>
      <c r="G20" s="163" t="str">
        <f>'DIV1 60'!$B$15</f>
        <v>2AAS Fresnes A</v>
      </c>
      <c r="H20" s="162" t="s">
        <v>34</v>
      </c>
      <c r="I20" s="166" t="str">
        <f>'DIV1 60'!$F$15</f>
        <v>5Thiais Pétanq'club A</v>
      </c>
      <c r="J20" s="165" t="s">
        <v>35</v>
      </c>
      <c r="K20" s="163" t="str">
        <f>'DIV1 60'!$B$16</f>
        <v>4CA Vitry</v>
      </c>
      <c r="L20" s="162" t="s">
        <v>34</v>
      </c>
      <c r="M20" s="166" t="str">
        <f>'DIV1 60'!$F$16</f>
        <v>6Pet Anatole France A</v>
      </c>
    </row>
    <row r="21" spans="1:13" s="50" customFormat="1" ht="12.95" customHeight="1" x14ac:dyDescent="0.2">
      <c r="A21" s="196" t="s">
        <v>36</v>
      </c>
      <c r="B21" s="161" t="s">
        <v>487</v>
      </c>
      <c r="C21" s="163" t="str">
        <f>'DIV2 60'!$B$14</f>
        <v>1AB Saint Mandé</v>
      </c>
      <c r="D21" s="162" t="s">
        <v>34</v>
      </c>
      <c r="E21" s="166" t="str">
        <f>'DIV2 60'!$F$14</f>
        <v>3AJPSucy</v>
      </c>
      <c r="F21" s="165" t="s">
        <v>35</v>
      </c>
      <c r="G21" s="163" t="str">
        <f>'DIV2 60'!$B$15</f>
        <v>2ACB Nogent</v>
      </c>
      <c r="H21" s="162" t="s">
        <v>34</v>
      </c>
      <c r="I21" s="166" t="str">
        <f>'DIV2 60'!$F$15</f>
        <v>5JB Vincennes A</v>
      </c>
      <c r="J21" s="165" t="s">
        <v>35</v>
      </c>
      <c r="K21" s="163" t="str">
        <f>'DIV2 60'!$B$16</f>
        <v>4Etoile de Bry</v>
      </c>
      <c r="L21" s="162" t="s">
        <v>34</v>
      </c>
      <c r="M21" s="166" t="str">
        <f>'DIV2 60'!$F$16</f>
        <v>6US Villejuif A</v>
      </c>
    </row>
    <row r="22" spans="1:13" s="50" customFormat="1" ht="12.95" customHeight="1" x14ac:dyDescent="0.2">
      <c r="A22" s="259" t="s">
        <v>37</v>
      </c>
      <c r="B22" s="161" t="s">
        <v>398</v>
      </c>
      <c r="C22" s="163" t="str">
        <f>'DIV3 60'!$B$14</f>
        <v>1Boule Marollaise</v>
      </c>
      <c r="D22" s="162" t="s">
        <v>34</v>
      </c>
      <c r="E22" s="166" t="str">
        <f>'DIV3 60'!$F$14</f>
        <v>3Mont Mesly A</v>
      </c>
      <c r="F22" s="165" t="s">
        <v>35</v>
      </c>
      <c r="G22" s="163" t="str">
        <f>'DIV3 60'!$B$15</f>
        <v>2Club Village Créteil</v>
      </c>
      <c r="H22" s="162" t="s">
        <v>34</v>
      </c>
      <c r="I22" s="166" t="str">
        <f>'DIV3 60'!$F$15</f>
        <v>5US Ormesson</v>
      </c>
      <c r="J22" s="165" t="s">
        <v>35</v>
      </c>
      <c r="K22" s="163" t="str">
        <f>'DIV3 60'!$B$16</f>
        <v>4Club Noiséen</v>
      </c>
      <c r="L22" s="162" t="s">
        <v>34</v>
      </c>
      <c r="M22" s="166" t="str">
        <f>'DIV3 60'!$F$16</f>
        <v>6Exempt</v>
      </c>
    </row>
    <row r="23" spans="1:13" s="50" customFormat="1" ht="12.95" customHeight="1" x14ac:dyDescent="0.2">
      <c r="A23" s="302" t="s">
        <v>228</v>
      </c>
      <c r="B23" s="161" t="s">
        <v>488</v>
      </c>
      <c r="C23" s="163" t="str">
        <f>'DIV4 60'!$B$14</f>
        <v>1AAS Fresnes B</v>
      </c>
      <c r="D23" s="162" t="s">
        <v>34</v>
      </c>
      <c r="E23" s="166" t="str">
        <f>'DIV4 60'!$F$14</f>
        <v>3JB Vincennes B</v>
      </c>
      <c r="F23" s="165" t="s">
        <v>35</v>
      </c>
      <c r="G23" s="163" t="str">
        <f>'DIV4 60'!$B$15</f>
        <v>2Boule Chevillaise A</v>
      </c>
      <c r="H23" s="162" t="s">
        <v>34</v>
      </c>
      <c r="I23" s="166" t="str">
        <f>'DIV4 60'!$F$15</f>
        <v>5Pet Rungissoise A</v>
      </c>
      <c r="J23" s="165" t="s">
        <v>35</v>
      </c>
      <c r="K23" s="163" t="str">
        <f>'DIV4 60'!$B$16</f>
        <v>4Thiais Pétanq'club B</v>
      </c>
      <c r="L23" s="162" t="s">
        <v>34</v>
      </c>
      <c r="M23" s="166" t="str">
        <f>'DIV4 60'!$F$16</f>
        <v>6Exempt</v>
      </c>
    </row>
    <row r="24" spans="1:13" s="50" customFormat="1" ht="12.95" customHeight="1" x14ac:dyDescent="0.2">
      <c r="A24" s="359" t="s">
        <v>479</v>
      </c>
      <c r="B24" s="161" t="s">
        <v>404</v>
      </c>
      <c r="C24" s="163" t="str">
        <f>'DIV5 60'!$B$14</f>
        <v>1Boule Chevillaise B</v>
      </c>
      <c r="D24" s="162" t="s">
        <v>34</v>
      </c>
      <c r="E24" s="166" t="str">
        <f>'DIV5 60'!$F$14</f>
        <v>3Pet Rungissoise B</v>
      </c>
      <c r="F24" s="165" t="s">
        <v>35</v>
      </c>
      <c r="G24" s="163" t="str">
        <f>'DIV5 60'!$B$15</f>
        <v>2Mont Mesly B</v>
      </c>
      <c r="H24" s="162" t="s">
        <v>34</v>
      </c>
      <c r="I24" s="166" t="str">
        <f>'DIV5 60'!$F$15</f>
        <v>5US Villejuif B</v>
      </c>
      <c r="J24" s="165" t="s">
        <v>35</v>
      </c>
      <c r="K24" s="163" t="str">
        <f>'DIV5 60'!$B$16</f>
        <v>4PV Butte A</v>
      </c>
      <c r="L24" s="162" t="s">
        <v>34</v>
      </c>
      <c r="M24" s="166" t="str">
        <f>'DIV5 60'!$F$16</f>
        <v>6Exempt</v>
      </c>
    </row>
    <row r="25" spans="1:13" s="50" customFormat="1" ht="12.95" customHeight="1" x14ac:dyDescent="0.2">
      <c r="A25" s="360" t="s">
        <v>480</v>
      </c>
      <c r="B25" s="161" t="s">
        <v>395</v>
      </c>
      <c r="C25" s="163" t="str">
        <f>'DIV6 60'!$B$14</f>
        <v>1Pet Bois Auteuil</v>
      </c>
      <c r="D25" s="162" t="s">
        <v>34</v>
      </c>
      <c r="E25" s="166" t="str">
        <f>'DIV6 60'!$F$14</f>
        <v>3Boule Chevillaise C</v>
      </c>
      <c r="F25" s="165" t="s">
        <v>35</v>
      </c>
      <c r="G25" s="163" t="str">
        <f>'DIV6 60'!$B$15</f>
        <v>2PV Butte B</v>
      </c>
      <c r="H25" s="162" t="s">
        <v>34</v>
      </c>
      <c r="I25" s="166" t="str">
        <f>'DIV6 60'!$F$15</f>
        <v>5Villeneuve le Roi Pet</v>
      </c>
      <c r="J25" s="165" t="s">
        <v>35</v>
      </c>
      <c r="K25" s="163" t="str">
        <f>'DIV6 60'!$B$16</f>
        <v>4Pet Anatol France B</v>
      </c>
      <c r="L25" s="162" t="s">
        <v>34</v>
      </c>
      <c r="M25" s="166" t="str">
        <f>'DIV6 60'!$F$16</f>
        <v>6Exempt</v>
      </c>
    </row>
    <row r="26" spans="1:13" s="50" customFormat="1" ht="12.95" customHeight="1" x14ac:dyDescent="0.2">
      <c r="A26" s="48"/>
      <c r="B26" s="51"/>
      <c r="C26" s="171"/>
      <c r="D26" s="52"/>
      <c r="E26" s="172"/>
      <c r="F26" s="52"/>
      <c r="G26" s="171"/>
      <c r="H26" s="52"/>
      <c r="I26" s="172"/>
      <c r="J26" s="52"/>
      <c r="K26" s="171"/>
      <c r="L26" s="52"/>
      <c r="M26" s="172"/>
    </row>
    <row r="27" spans="1:13" s="50" customFormat="1" ht="12.95" customHeight="1" x14ac:dyDescent="0.2">
      <c r="A27" s="47">
        <v>46148</v>
      </c>
      <c r="B27" s="51"/>
      <c r="C27" s="171"/>
      <c r="D27" s="52"/>
      <c r="E27" s="172"/>
      <c r="F27" s="52"/>
      <c r="G27" s="171"/>
      <c r="H27" s="52"/>
      <c r="I27" s="172"/>
      <c r="J27" s="52"/>
      <c r="K27" s="171"/>
      <c r="L27" s="52"/>
      <c r="M27" s="172"/>
    </row>
    <row r="28" spans="1:13" s="50" customFormat="1" ht="12.95" customHeight="1" x14ac:dyDescent="0.2">
      <c r="A28" s="167" t="s">
        <v>31</v>
      </c>
      <c r="B28" s="169" t="s">
        <v>32</v>
      </c>
      <c r="C28" s="171"/>
      <c r="D28" s="52"/>
      <c r="E28" s="172"/>
      <c r="F28" s="52"/>
      <c r="G28" s="171"/>
      <c r="H28" s="52"/>
      <c r="I28" s="172"/>
      <c r="J28" s="52"/>
      <c r="K28" s="171"/>
      <c r="L28" s="52"/>
      <c r="M28" s="172"/>
    </row>
    <row r="29" spans="1:13" s="50" customFormat="1" ht="12.95" customHeight="1" x14ac:dyDescent="0.2">
      <c r="A29" s="170" t="s">
        <v>33</v>
      </c>
      <c r="B29" s="164" t="s">
        <v>494</v>
      </c>
      <c r="C29" s="163" t="str">
        <f>'DIV1 60'!$B$18</f>
        <v>1AB Charenton</v>
      </c>
      <c r="D29" s="162" t="s">
        <v>34</v>
      </c>
      <c r="E29" s="166" t="str">
        <f>'DIV1 60'!$F$18</f>
        <v>4CA Vitry</v>
      </c>
      <c r="F29" s="165" t="s">
        <v>35</v>
      </c>
      <c r="G29" s="163" t="str">
        <f>'DIV1 60'!$B$19</f>
        <v>2AAS Fresnes A</v>
      </c>
      <c r="H29" s="162" t="s">
        <v>34</v>
      </c>
      <c r="I29" s="166" t="str">
        <f>'DIV1 60'!$F$19</f>
        <v>6Pet Anatole France A</v>
      </c>
      <c r="J29" s="165" t="s">
        <v>35</v>
      </c>
      <c r="K29" s="163" t="str">
        <f>'DIV1 60'!$B$20</f>
        <v>3AB Gambetta</v>
      </c>
      <c r="L29" s="162" t="s">
        <v>34</v>
      </c>
      <c r="M29" s="166" t="str">
        <f>'DIV1 60'!$F$20</f>
        <v>5Thiais Pétanq'club A</v>
      </c>
    </row>
    <row r="30" spans="1:13" s="50" customFormat="1" ht="12.95" customHeight="1" x14ac:dyDescent="0.2">
      <c r="A30" s="196" t="s">
        <v>36</v>
      </c>
      <c r="B30" s="161" t="s">
        <v>488</v>
      </c>
      <c r="C30" s="163" t="str">
        <f>'DIV2 60'!$B$18</f>
        <v>1AB Saint Mandé</v>
      </c>
      <c r="D30" s="162" t="s">
        <v>34</v>
      </c>
      <c r="E30" s="166" t="str">
        <f>'DIV2 60'!$F$18</f>
        <v>4Etoile de Bry</v>
      </c>
      <c r="F30" s="165" t="s">
        <v>35</v>
      </c>
      <c r="G30" s="163" t="str">
        <f>'DIV2 60'!$B$19</f>
        <v>2ACB Nogent</v>
      </c>
      <c r="H30" s="162" t="s">
        <v>34</v>
      </c>
      <c r="I30" s="166" t="str">
        <f>'DIV2 60'!$F$19</f>
        <v>6US Villejuif A</v>
      </c>
      <c r="J30" s="165" t="s">
        <v>35</v>
      </c>
      <c r="K30" s="163" t="str">
        <f>'DIV2 60'!$B$20</f>
        <v>3AJPSucy</v>
      </c>
      <c r="L30" s="162" t="s">
        <v>34</v>
      </c>
      <c r="M30" s="166" t="str">
        <f>'DIV2 60'!$F$20</f>
        <v>5JB Vincennes A</v>
      </c>
    </row>
    <row r="31" spans="1:13" s="50" customFormat="1" ht="12.95" customHeight="1" x14ac:dyDescent="0.2">
      <c r="A31" s="259" t="s">
        <v>37</v>
      </c>
      <c r="B31" s="161" t="s">
        <v>400</v>
      </c>
      <c r="C31" s="163" t="str">
        <f>'DIV3 60'!$B$18</f>
        <v>1Boule Marollaise</v>
      </c>
      <c r="D31" s="162" t="s">
        <v>34</v>
      </c>
      <c r="E31" s="166" t="str">
        <f>'DIV3 60'!$F$18</f>
        <v>4Club Noiséen</v>
      </c>
      <c r="F31" s="165" t="s">
        <v>35</v>
      </c>
      <c r="G31" s="163" t="str">
        <f>'DIV3 60'!$B$19</f>
        <v>2Club Village Créteil</v>
      </c>
      <c r="H31" s="162" t="s">
        <v>34</v>
      </c>
      <c r="I31" s="166" t="str">
        <f>'DIV3 60'!$F$19</f>
        <v>6Exempt</v>
      </c>
      <c r="J31" s="165" t="s">
        <v>35</v>
      </c>
      <c r="K31" s="163" t="str">
        <f>'DIV3 60'!$B$20</f>
        <v>3Mont Mesly A</v>
      </c>
      <c r="L31" s="162" t="s">
        <v>34</v>
      </c>
      <c r="M31" s="166" t="str">
        <f>'DIV3 60'!$F$20</f>
        <v>5US Ormesson</v>
      </c>
    </row>
    <row r="32" spans="1:13" s="50" customFormat="1" ht="12.95" customHeight="1" x14ac:dyDescent="0.2">
      <c r="A32" s="302" t="s">
        <v>228</v>
      </c>
      <c r="B32" s="161" t="s">
        <v>404</v>
      </c>
      <c r="C32" s="163" t="str">
        <f>'DIV4 60'!$B$18</f>
        <v>1AAS Fresnes B</v>
      </c>
      <c r="D32" s="162" t="s">
        <v>34</v>
      </c>
      <c r="E32" s="166" t="str">
        <f>'DIV4 60'!$F$18</f>
        <v>4Thiais Pétanq'club B</v>
      </c>
      <c r="F32" s="165" t="s">
        <v>35</v>
      </c>
      <c r="G32" s="163" t="str">
        <f>'DIV4 60'!$B$19</f>
        <v>2Boule Chevillaise A</v>
      </c>
      <c r="H32" s="162" t="s">
        <v>34</v>
      </c>
      <c r="I32" s="166" t="str">
        <f>'DIV4 60'!$F$19</f>
        <v>6Exempt</v>
      </c>
      <c r="J32" s="165" t="s">
        <v>35</v>
      </c>
      <c r="K32" s="163" t="str">
        <f>'DIV4 60'!$B$20</f>
        <v>3JB Vincennes B</v>
      </c>
      <c r="L32" s="162" t="s">
        <v>34</v>
      </c>
      <c r="M32" s="166" t="str">
        <f>'DIV4 60'!$F$20</f>
        <v>5Pet Rungissoise A</v>
      </c>
    </row>
    <row r="33" spans="1:15" s="50" customFormat="1" ht="12.95" customHeight="1" x14ac:dyDescent="0.2">
      <c r="A33" s="359" t="s">
        <v>479</v>
      </c>
      <c r="B33" s="161" t="s">
        <v>406</v>
      </c>
      <c r="C33" s="163" t="str">
        <f>'DIV5 60'!$B$18</f>
        <v>1Boule Chevillaise B</v>
      </c>
      <c r="D33" s="162" t="s">
        <v>34</v>
      </c>
      <c r="E33" s="166" t="str">
        <f>'DIV5 60'!$F$18</f>
        <v>4PV Butte A</v>
      </c>
      <c r="F33" s="165" t="s">
        <v>35</v>
      </c>
      <c r="G33" s="163" t="str">
        <f>'DIV5 60'!$B$19</f>
        <v>2Mont Mesly B</v>
      </c>
      <c r="H33" s="162" t="s">
        <v>34</v>
      </c>
      <c r="I33" s="166" t="str">
        <f>'DIV6 60'!$F$19</f>
        <v>6Exempt</v>
      </c>
      <c r="J33" s="165" t="s">
        <v>35</v>
      </c>
      <c r="K33" s="163" t="str">
        <f>'DIV5 60'!$B$20</f>
        <v>3Pet Rungissoise B</v>
      </c>
      <c r="L33" s="162" t="s">
        <v>34</v>
      </c>
      <c r="M33" s="166" t="str">
        <f>'DIV5 60'!$F$20</f>
        <v>5US Villejuif B</v>
      </c>
    </row>
    <row r="34" spans="1:15" s="50" customFormat="1" ht="12.95" customHeight="1" x14ac:dyDescent="0.2">
      <c r="A34" s="360" t="s">
        <v>480</v>
      </c>
      <c r="B34" s="161" t="s">
        <v>489</v>
      </c>
      <c r="C34" s="163" t="str">
        <f>'DIV6 60'!$B$18</f>
        <v>1Pet Bois Auteuil</v>
      </c>
      <c r="D34" s="162" t="s">
        <v>34</v>
      </c>
      <c r="E34" s="166" t="str">
        <f>'DIV6 60'!$F$18</f>
        <v>4Pet Anatol France B</v>
      </c>
      <c r="F34" s="165" t="s">
        <v>35</v>
      </c>
      <c r="G34" s="163" t="str">
        <f>'DIV6 60'!$B$19</f>
        <v>2PV Butte B</v>
      </c>
      <c r="H34" s="162" t="s">
        <v>34</v>
      </c>
      <c r="I34" s="166" t="str">
        <f>'DIV6 60'!$F$19</f>
        <v>6Exempt</v>
      </c>
      <c r="J34" s="165" t="s">
        <v>35</v>
      </c>
      <c r="K34" s="163" t="str">
        <f>'DIV6 60'!$B$20</f>
        <v>3Boule Chevillaise C</v>
      </c>
      <c r="L34" s="162" t="s">
        <v>34</v>
      </c>
      <c r="M34" s="166" t="str">
        <f>'DIV6 60'!$F$20</f>
        <v>5Villeneuve le Roi Pet</v>
      </c>
    </row>
    <row r="35" spans="1:15" s="50" customFormat="1" ht="12.95" customHeight="1" x14ac:dyDescent="0.2">
      <c r="A35" s="48"/>
      <c r="B35" s="51"/>
      <c r="C35" s="171"/>
      <c r="D35" s="52"/>
      <c r="E35" s="172"/>
      <c r="F35" s="52"/>
      <c r="G35" s="171"/>
      <c r="H35" s="52"/>
      <c r="I35" s="172"/>
      <c r="J35" s="52"/>
      <c r="K35" s="171"/>
      <c r="L35" s="52"/>
      <c r="M35" s="172"/>
    </row>
    <row r="36" spans="1:15" s="50" customFormat="1" ht="12.95" customHeight="1" x14ac:dyDescent="0.2">
      <c r="A36" s="47">
        <v>46162</v>
      </c>
      <c r="B36" s="51"/>
      <c r="C36" s="171"/>
      <c r="D36" s="52"/>
      <c r="E36" s="172"/>
      <c r="F36" s="52"/>
      <c r="G36" s="171"/>
      <c r="H36" s="52"/>
      <c r="I36" s="172"/>
      <c r="J36" s="52"/>
      <c r="K36" s="171"/>
      <c r="L36" s="52"/>
      <c r="M36" s="172"/>
    </row>
    <row r="37" spans="1:15" s="50" customFormat="1" ht="12.95" customHeight="1" x14ac:dyDescent="0.2">
      <c r="A37" s="167" t="s">
        <v>31</v>
      </c>
      <c r="B37" s="169" t="s">
        <v>32</v>
      </c>
      <c r="C37" s="171"/>
      <c r="D37" s="52"/>
      <c r="E37" s="172"/>
      <c r="F37" s="52"/>
      <c r="G37" s="171"/>
      <c r="H37" s="52"/>
      <c r="I37" s="172"/>
      <c r="J37" s="52"/>
      <c r="K37" s="171"/>
      <c r="L37" s="52"/>
      <c r="M37" s="172"/>
    </row>
    <row r="38" spans="1:15" s="53" customFormat="1" ht="12.95" customHeight="1" x14ac:dyDescent="0.2">
      <c r="A38" s="170" t="s">
        <v>33</v>
      </c>
      <c r="B38" s="164" t="s">
        <v>393</v>
      </c>
      <c r="C38" s="163" t="str">
        <f>'DIV1 60'!$B$22</f>
        <v>1AB Charenton</v>
      </c>
      <c r="D38" s="162" t="s">
        <v>34</v>
      </c>
      <c r="E38" s="166" t="str">
        <f>'DIV1 60'!$F$22</f>
        <v>5Thiais Pétanq'club A</v>
      </c>
      <c r="F38" s="165" t="s">
        <v>35</v>
      </c>
      <c r="G38" s="163" t="str">
        <f>'DIV1 60'!$B$23</f>
        <v>2AAS Fresnes A</v>
      </c>
      <c r="H38" s="162" t="s">
        <v>34</v>
      </c>
      <c r="I38" s="166" t="str">
        <f>'DIV1 60'!$F$23</f>
        <v>4CA Vitry</v>
      </c>
      <c r="J38" s="165" t="s">
        <v>35</v>
      </c>
      <c r="K38" s="163" t="str">
        <f>'DIV1 60'!$B$24</f>
        <v>3AB Gambetta</v>
      </c>
      <c r="L38" s="162" t="s">
        <v>34</v>
      </c>
      <c r="M38" s="166" t="str">
        <f>'DIV1 60'!$F$24</f>
        <v>6Pet Anatole France A</v>
      </c>
    </row>
    <row r="39" spans="1:15" s="53" customFormat="1" ht="12.95" customHeight="1" x14ac:dyDescent="0.2">
      <c r="A39" s="196" t="s">
        <v>36</v>
      </c>
      <c r="B39" s="161" t="s">
        <v>394</v>
      </c>
      <c r="C39" s="163" t="str">
        <f>'DIV2 60'!$B$22</f>
        <v>1AB Saint Mandé</v>
      </c>
      <c r="D39" s="162" t="s">
        <v>34</v>
      </c>
      <c r="E39" s="166" t="str">
        <f>'DIV2 60'!$F$22</f>
        <v>5JB Vincennes A</v>
      </c>
      <c r="F39" s="165" t="s">
        <v>35</v>
      </c>
      <c r="G39" s="163" t="str">
        <f>'DIV2 60'!$B$23</f>
        <v>2ACB Nogent</v>
      </c>
      <c r="H39" s="162" t="s">
        <v>34</v>
      </c>
      <c r="I39" s="166" t="str">
        <f>'DIV2 60'!$F$23</f>
        <v>4Etoile de Bry</v>
      </c>
      <c r="J39" s="165" t="s">
        <v>35</v>
      </c>
      <c r="K39" s="163" t="str">
        <f>'DIV2 60'!$B$24</f>
        <v>3AJPSucy</v>
      </c>
      <c r="L39" s="162" t="s">
        <v>34</v>
      </c>
      <c r="M39" s="166" t="str">
        <f>'DIV2 60'!$F$24</f>
        <v>6US Villejuif A</v>
      </c>
      <c r="O39" s="162" t="s">
        <v>34</v>
      </c>
    </row>
    <row r="40" spans="1:15" s="53" customFormat="1" ht="12.95" customHeight="1" x14ac:dyDescent="0.2">
      <c r="A40" s="259" t="s">
        <v>37</v>
      </c>
      <c r="B40" s="161" t="s">
        <v>490</v>
      </c>
      <c r="C40" s="163" t="str">
        <f>'DIV3 60'!$B$22</f>
        <v>1Boule Marollaise</v>
      </c>
      <c r="D40" s="162" t="s">
        <v>34</v>
      </c>
      <c r="E40" s="166" t="str">
        <f>'DIV3 60'!$F$22</f>
        <v>5US Ormesson</v>
      </c>
      <c r="F40" s="165" t="s">
        <v>35</v>
      </c>
      <c r="G40" s="163" t="str">
        <f>'DIV3 60'!$B$23</f>
        <v>2Club Village Créteil</v>
      </c>
      <c r="H40" s="162" t="s">
        <v>34</v>
      </c>
      <c r="I40" s="166" t="str">
        <f>'DIV3 60'!$F$23</f>
        <v>4Club Noiséen</v>
      </c>
      <c r="J40" s="165" t="s">
        <v>35</v>
      </c>
      <c r="K40" s="163" t="str">
        <f>'DIV3 60'!$B$24</f>
        <v>3Mont Mesly A</v>
      </c>
      <c r="L40" s="162" t="s">
        <v>34</v>
      </c>
      <c r="M40" s="166" t="str">
        <f>'DIV3 60'!$F$24</f>
        <v>6Exempt</v>
      </c>
    </row>
    <row r="41" spans="1:15" s="53" customFormat="1" ht="12.95" customHeight="1" x14ac:dyDescent="0.2">
      <c r="A41" s="302" t="s">
        <v>228</v>
      </c>
      <c r="B41" s="161" t="s">
        <v>395</v>
      </c>
      <c r="C41" s="163" t="str">
        <f>'DIV4 60'!$B$22</f>
        <v>1AAS Fresnes B</v>
      </c>
      <c r="D41" s="162" t="s">
        <v>34</v>
      </c>
      <c r="E41" s="166" t="str">
        <f>'DIV4 60'!$F$22</f>
        <v>5Pet Rungissoise A</v>
      </c>
      <c r="F41" s="165" t="s">
        <v>35</v>
      </c>
      <c r="G41" s="163" t="str">
        <f>'DIV4 60'!$B$23</f>
        <v>2Boule Chevillaise A</v>
      </c>
      <c r="H41" s="162" t="s">
        <v>34</v>
      </c>
      <c r="I41" s="166" t="str">
        <f>'DIV4 60'!$F$23</f>
        <v>4Thiais Pétanq'club B</v>
      </c>
      <c r="J41" s="165" t="s">
        <v>35</v>
      </c>
      <c r="K41" s="163" t="str">
        <f>'DIV4 60'!$B$24</f>
        <v>3JB Vincennes B</v>
      </c>
      <c r="L41" s="162" t="s">
        <v>34</v>
      </c>
      <c r="M41" s="166" t="str">
        <f>'DIV4 60'!$F$24</f>
        <v>6Exempt</v>
      </c>
    </row>
    <row r="42" spans="1:15" s="53" customFormat="1" ht="12.95" customHeight="1" x14ac:dyDescent="0.2">
      <c r="A42" s="359" t="s">
        <v>479</v>
      </c>
      <c r="B42" s="161" t="s">
        <v>398</v>
      </c>
      <c r="C42" s="163" t="str">
        <f>'DIV5 60'!$B$22</f>
        <v>1Boule Chevillaise B</v>
      </c>
      <c r="D42" s="162" t="s">
        <v>34</v>
      </c>
      <c r="E42" s="166" t="str">
        <f>'DIV5 60'!$F$22</f>
        <v>5US Villejuif B</v>
      </c>
      <c r="F42" s="165" t="s">
        <v>35</v>
      </c>
      <c r="G42" s="163" t="str">
        <f>'DIV5 60'!$B$23</f>
        <v>2Mont Mesly B</v>
      </c>
      <c r="H42" s="162" t="s">
        <v>34</v>
      </c>
      <c r="I42" s="166" t="str">
        <f>'DIV5 60'!$F$23</f>
        <v>4PV Butte A</v>
      </c>
      <c r="J42" s="165" t="s">
        <v>35</v>
      </c>
      <c r="K42" s="163" t="str">
        <f>'DIV5 60'!$B$24</f>
        <v>3Pet Rungissoise B</v>
      </c>
      <c r="L42" s="162" t="s">
        <v>34</v>
      </c>
      <c r="M42" s="166" t="str">
        <f>'DIV5 60'!$F$24</f>
        <v>6Exempt</v>
      </c>
    </row>
    <row r="43" spans="1:15" s="53" customFormat="1" ht="12.95" customHeight="1" x14ac:dyDescent="0.2">
      <c r="A43" s="360" t="s">
        <v>480</v>
      </c>
      <c r="B43" s="161" t="s">
        <v>405</v>
      </c>
      <c r="C43" s="163" t="str">
        <f>'DIV6 60'!$B$22</f>
        <v>1Pet Bois Auteuil</v>
      </c>
      <c r="D43" s="162" t="s">
        <v>34</v>
      </c>
      <c r="E43" s="166" t="str">
        <f>'DIV6 60'!$F$22</f>
        <v>5Villeneuve le Roi Pet</v>
      </c>
      <c r="F43" s="165" t="s">
        <v>35</v>
      </c>
      <c r="G43" s="163" t="str">
        <f>'DIV6 60'!$B$23</f>
        <v>2PV Butte B</v>
      </c>
      <c r="H43" s="162" t="s">
        <v>34</v>
      </c>
      <c r="I43" s="166" t="str">
        <f>'DIV6 60'!$F$23</f>
        <v>4Pet Anatol France B</v>
      </c>
      <c r="J43" s="165" t="s">
        <v>35</v>
      </c>
      <c r="K43" s="163" t="str">
        <f>'DIV6 60'!$B$24</f>
        <v>3Boule Chevillaise C</v>
      </c>
      <c r="L43" s="162" t="s">
        <v>34</v>
      </c>
      <c r="M43" s="166" t="str">
        <f>'DIV6 60'!$F$24</f>
        <v>6Exempt</v>
      </c>
    </row>
    <row r="44" spans="1:15" s="53" customFormat="1" ht="12.95" customHeight="1" x14ac:dyDescent="0.2">
      <c r="A44" s="48"/>
      <c r="B44" s="51"/>
      <c r="C44" s="171"/>
      <c r="D44" s="52"/>
      <c r="E44" s="172"/>
      <c r="F44" s="52"/>
      <c r="G44" s="171"/>
      <c r="H44" s="52"/>
      <c r="I44" s="172"/>
      <c r="J44" s="52"/>
      <c r="K44" s="171"/>
      <c r="L44" s="52"/>
      <c r="M44" s="172"/>
    </row>
    <row r="45" spans="1:15" s="53" customFormat="1" ht="12.95" customHeight="1" x14ac:dyDescent="0.2">
      <c r="A45" s="47">
        <v>46169</v>
      </c>
      <c r="B45" s="51"/>
      <c r="C45" s="171"/>
      <c r="D45" s="52"/>
      <c r="E45" s="172"/>
      <c r="F45" s="52"/>
      <c r="G45" s="171"/>
      <c r="H45" s="52"/>
      <c r="I45" s="172"/>
      <c r="J45" s="52"/>
      <c r="K45" s="171"/>
      <c r="L45" s="52"/>
      <c r="M45" s="172"/>
    </row>
    <row r="46" spans="1:15" s="53" customFormat="1" ht="12.75" customHeight="1" x14ac:dyDescent="0.2">
      <c r="A46" s="167" t="s">
        <v>31</v>
      </c>
      <c r="B46" s="169" t="s">
        <v>32</v>
      </c>
      <c r="C46" s="171"/>
      <c r="D46" s="52"/>
      <c r="E46" s="172"/>
      <c r="F46" s="52"/>
      <c r="G46" s="171"/>
      <c r="H46" s="52"/>
      <c r="I46" s="172"/>
      <c r="J46" s="52"/>
      <c r="K46" s="171"/>
      <c r="L46" s="52"/>
      <c r="M46" s="172"/>
    </row>
    <row r="47" spans="1:15" s="53" customFormat="1" ht="12.95" customHeight="1" x14ac:dyDescent="0.2">
      <c r="A47" s="170" t="s">
        <v>33</v>
      </c>
      <c r="B47" s="164" t="s">
        <v>491</v>
      </c>
      <c r="C47" s="163" t="str">
        <f>'DIV1 60'!$B$26</f>
        <v>1AB Charenton</v>
      </c>
      <c r="D47" s="162" t="s">
        <v>34</v>
      </c>
      <c r="E47" s="166" t="str">
        <f>'DIV1 60'!$F$26</f>
        <v>6Pet Anatole France A</v>
      </c>
      <c r="F47" s="165" t="s">
        <v>35</v>
      </c>
      <c r="G47" s="163" t="str">
        <f>'DIV1 60'!$B$27</f>
        <v>2AAS Fresnes A</v>
      </c>
      <c r="H47" s="162" t="s">
        <v>34</v>
      </c>
      <c r="I47" s="166" t="str">
        <f>'DIV1 60'!$F$27</f>
        <v>3AB Gambetta</v>
      </c>
      <c r="J47" s="165" t="s">
        <v>35</v>
      </c>
      <c r="K47" s="163" t="str">
        <f>'DIV1 60'!$B$28</f>
        <v>4CA Vitry</v>
      </c>
      <c r="L47" s="162" t="s">
        <v>34</v>
      </c>
      <c r="M47" s="166" t="str">
        <f>'DIV1 60'!$F$28</f>
        <v>5Thiais Pétanq'club A</v>
      </c>
    </row>
    <row r="48" spans="1:15" ht="12.95" customHeight="1" x14ac:dyDescent="0.2">
      <c r="A48" s="196" t="s">
        <v>36</v>
      </c>
      <c r="B48" s="161" t="s">
        <v>397</v>
      </c>
      <c r="C48" s="163" t="str">
        <f>'DIV2 60'!$B$26</f>
        <v>1AB Saint Mandé</v>
      </c>
      <c r="D48" s="162" t="s">
        <v>34</v>
      </c>
      <c r="E48" s="166" t="str">
        <f>'DIV2 60'!$F$26</f>
        <v>6US Villejuif A</v>
      </c>
      <c r="F48" s="165" t="s">
        <v>35</v>
      </c>
      <c r="G48" s="163" t="str">
        <f>'DIV2 60'!$B$27</f>
        <v>2ACB Nogent</v>
      </c>
      <c r="H48" s="162" t="s">
        <v>34</v>
      </c>
      <c r="I48" s="166" t="str">
        <f>'DIV2 60'!$F$27</f>
        <v>3AJPSucy</v>
      </c>
      <c r="J48" s="165" t="s">
        <v>35</v>
      </c>
      <c r="K48" s="163" t="str">
        <f>'DIV2 60'!$B$28</f>
        <v>4Etoile de Bry</v>
      </c>
      <c r="L48" s="162" t="s">
        <v>34</v>
      </c>
      <c r="M48" s="166" t="str">
        <f>'DIV2 60'!$F$28</f>
        <v>5JB Vincennes A</v>
      </c>
    </row>
    <row r="49" spans="1:13" ht="12.95" customHeight="1" x14ac:dyDescent="0.2">
      <c r="A49" s="259" t="s">
        <v>37</v>
      </c>
      <c r="B49" s="362" t="s">
        <v>492</v>
      </c>
      <c r="C49" s="163" t="str">
        <f>'DIV3 60'!$B$26</f>
        <v>1Boule Marollaise</v>
      </c>
      <c r="D49" s="162" t="s">
        <v>34</v>
      </c>
      <c r="E49" s="166" t="str">
        <f>'DIV3 60'!$F$26</f>
        <v>6Exempt</v>
      </c>
      <c r="F49" s="165" t="s">
        <v>35</v>
      </c>
      <c r="G49" s="163" t="str">
        <f>'DIV3 60'!$B$27</f>
        <v>2Club Village Créteil</v>
      </c>
      <c r="H49" s="162" t="s">
        <v>34</v>
      </c>
      <c r="I49" s="166" t="str">
        <f>'DIV3 60'!$F$27</f>
        <v>3Mont Mesly A</v>
      </c>
      <c r="J49" s="165" t="s">
        <v>35</v>
      </c>
      <c r="K49" s="163" t="str">
        <f>'DIV3 60'!$B$28</f>
        <v>4Club Noiséen</v>
      </c>
      <c r="L49" s="162" t="s">
        <v>34</v>
      </c>
      <c r="M49" s="166" t="str">
        <f>'DIV3 60'!$F$28</f>
        <v>5US Ormesson</v>
      </c>
    </row>
    <row r="50" spans="1:13" ht="12.95" customHeight="1" x14ac:dyDescent="0.2">
      <c r="A50" s="302" t="s">
        <v>228</v>
      </c>
      <c r="B50" s="362" t="s">
        <v>494</v>
      </c>
      <c r="C50" s="163" t="str">
        <f>'DIV4 60'!$B$26</f>
        <v>1AAS Fresnes B</v>
      </c>
      <c r="D50" s="162" t="s">
        <v>34</v>
      </c>
      <c r="E50" s="166" t="str">
        <f>'DIV4 60'!$F$26</f>
        <v>6Exempt</v>
      </c>
      <c r="F50" s="165" t="s">
        <v>35</v>
      </c>
      <c r="G50" s="163" t="str">
        <f>'DIV4 60'!$B$27</f>
        <v>2Boule Chevillaise A</v>
      </c>
      <c r="H50" s="162" t="s">
        <v>34</v>
      </c>
      <c r="I50" s="166" t="str">
        <f>'DIV4 60'!$F$27</f>
        <v>3JB Vincennes B</v>
      </c>
      <c r="J50" s="165" t="s">
        <v>35</v>
      </c>
      <c r="K50" s="163" t="str">
        <f>'DIV4 60'!$B$28</f>
        <v>4Thiais Pétanq'club B</v>
      </c>
      <c r="L50" s="162" t="s">
        <v>34</v>
      </c>
      <c r="M50" s="166" t="str">
        <f>'DIV4 60'!$F$28</f>
        <v>5Pet Rungissoise A</v>
      </c>
    </row>
    <row r="51" spans="1:13" x14ac:dyDescent="0.2">
      <c r="A51" s="359" t="s">
        <v>479</v>
      </c>
      <c r="B51" s="362" t="s">
        <v>405</v>
      </c>
      <c r="C51" s="163" t="str">
        <f>'DIV5 60'!$B$26</f>
        <v>1Boule Chevillaise B</v>
      </c>
      <c r="D51" s="162" t="s">
        <v>34</v>
      </c>
      <c r="E51" s="166" t="str">
        <f>'DIV5 60'!$F$26</f>
        <v>6Exempt</v>
      </c>
      <c r="F51" s="165" t="s">
        <v>35</v>
      </c>
      <c r="G51" s="163" t="str">
        <f>'DIV5 60'!$B$27</f>
        <v>2Mont Mesly B</v>
      </c>
      <c r="H51" s="162" t="s">
        <v>34</v>
      </c>
      <c r="I51" s="166" t="str">
        <f>'DIV5 60'!$F$27</f>
        <v>3Pet Rungissoise B</v>
      </c>
      <c r="J51" s="165" t="s">
        <v>35</v>
      </c>
      <c r="K51" s="163" t="str">
        <f>'DIV5 60'!$B$28</f>
        <v>4PV Butte A</v>
      </c>
      <c r="L51" s="162" t="s">
        <v>34</v>
      </c>
      <c r="M51" s="166" t="str">
        <f>'DIV5 60'!$F$28</f>
        <v>5US Villejuif B</v>
      </c>
    </row>
    <row r="52" spans="1:13" x14ac:dyDescent="0.2">
      <c r="A52" s="360" t="s">
        <v>480</v>
      </c>
      <c r="B52" s="362" t="s">
        <v>399</v>
      </c>
      <c r="C52" s="163" t="str">
        <f>'DIV6 60'!$B$26</f>
        <v>1Pet Bois Auteuil</v>
      </c>
      <c r="D52" s="162" t="s">
        <v>34</v>
      </c>
      <c r="E52" s="166" t="str">
        <f>'DIV6 60'!$F$26</f>
        <v>6Exempt</v>
      </c>
      <c r="F52" s="165" t="s">
        <v>35</v>
      </c>
      <c r="G52" s="163" t="str">
        <f>'DIV6 60'!$B$27</f>
        <v>2PV Butte B</v>
      </c>
      <c r="H52" s="162" t="s">
        <v>34</v>
      </c>
      <c r="I52" s="166" t="str">
        <f>'DIV6 60'!$F$27</f>
        <v>3Boule Chevillaise C</v>
      </c>
      <c r="J52" s="165" t="s">
        <v>35</v>
      </c>
      <c r="K52" s="163" t="str">
        <f>'DIV6 60'!$B$28</f>
        <v>4Pet Anatol France B</v>
      </c>
      <c r="L52" s="162" t="s">
        <v>34</v>
      </c>
      <c r="M52" s="166" t="str">
        <f>'DIV6 60'!$F$28</f>
        <v>5Villeneuve le Roi Pet</v>
      </c>
    </row>
  </sheetData>
  <sheetProtection password="DB1B" sheet="1" objects="1" scenarios="1"/>
  <mergeCells count="3">
    <mergeCell ref="A1:M1"/>
    <mergeCell ref="A3:M3"/>
    <mergeCell ref="A5:M5"/>
  </mergeCells>
  <printOptions horizontalCentered="1"/>
  <pageMargins left="0.19685039370078741" right="0.19685039370078741" top="0.39370078740157483" bottom="0.39370078740157483" header="0.51181102362204722" footer="0.51181102362204722"/>
  <pageSetup paperSize="9" orientation="landscape" verticalDpi="300" r:id="rId1"/>
  <rowBreaks count="1" manualBreakCount="1">
    <brk id="35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8"/>
  <dimension ref="A1:D55"/>
  <sheetViews>
    <sheetView workbookViewId="0">
      <selection sqref="A1:D1"/>
    </sheetView>
  </sheetViews>
  <sheetFormatPr baseColWidth="10" defaultRowHeight="12.75" x14ac:dyDescent="0.2"/>
  <cols>
    <col min="1" max="1" width="33.85546875" style="214" customWidth="1"/>
    <col min="2" max="2" width="11.28515625" style="215" customWidth="1"/>
    <col min="3" max="3" width="28.7109375" style="214" customWidth="1"/>
    <col min="4" max="4" width="17.7109375" style="215" customWidth="1"/>
    <col min="5" max="16384" width="11.42578125" style="214"/>
  </cols>
  <sheetData>
    <row r="1" spans="1:4" ht="30" x14ac:dyDescent="0.2">
      <c r="A1" s="496" t="s">
        <v>447</v>
      </c>
      <c r="B1" s="496"/>
      <c r="C1" s="496"/>
      <c r="D1" s="496"/>
    </row>
    <row r="3" spans="1:4" ht="24.95" customHeight="1" x14ac:dyDescent="0.2">
      <c r="A3" s="497" t="s">
        <v>193</v>
      </c>
      <c r="B3" s="497"/>
      <c r="C3" s="497"/>
      <c r="D3" s="497"/>
    </row>
    <row r="4" spans="1:4" ht="13.5" thickBot="1" x14ac:dyDescent="0.25"/>
    <row r="5" spans="1:4" ht="14.25" thickTop="1" thickBot="1" x14ac:dyDescent="0.25">
      <c r="A5" s="216" t="s">
        <v>0</v>
      </c>
      <c r="B5" s="217" t="s">
        <v>26</v>
      </c>
      <c r="C5" s="218" t="s">
        <v>194</v>
      </c>
      <c r="D5" s="221" t="s">
        <v>195</v>
      </c>
    </row>
    <row r="6" spans="1:4" ht="15" customHeight="1" x14ac:dyDescent="0.2">
      <c r="A6" s="206" t="s">
        <v>246</v>
      </c>
      <c r="B6" s="204"/>
      <c r="C6" s="219"/>
      <c r="D6" s="220"/>
    </row>
    <row r="7" spans="1:4" ht="15" customHeight="1" x14ac:dyDescent="0.2">
      <c r="A7" s="325" t="s">
        <v>247</v>
      </c>
      <c r="B7" s="321"/>
      <c r="C7" s="280"/>
      <c r="D7" s="297"/>
    </row>
    <row r="8" spans="1:4" ht="15" customHeight="1" x14ac:dyDescent="0.2">
      <c r="A8" s="320" t="s">
        <v>196</v>
      </c>
      <c r="B8" s="321">
        <v>1</v>
      </c>
      <c r="C8" s="280" t="s">
        <v>371</v>
      </c>
      <c r="D8" s="297">
        <v>611370045</v>
      </c>
    </row>
    <row r="9" spans="1:4" ht="15" customHeight="1" x14ac:dyDescent="0.2">
      <c r="A9" s="320" t="s">
        <v>197</v>
      </c>
      <c r="B9" s="321"/>
      <c r="C9" s="280"/>
      <c r="D9" s="297"/>
    </row>
    <row r="10" spans="1:4" ht="15" customHeight="1" x14ac:dyDescent="0.2">
      <c r="A10" s="205" t="s">
        <v>248</v>
      </c>
      <c r="B10" s="321">
        <v>1</v>
      </c>
      <c r="C10" s="280" t="s">
        <v>455</v>
      </c>
      <c r="D10" s="297">
        <v>617374841</v>
      </c>
    </row>
    <row r="11" spans="1:4" ht="15" customHeight="1" x14ac:dyDescent="0.2">
      <c r="A11" s="205" t="s">
        <v>170</v>
      </c>
      <c r="B11" s="321">
        <v>3</v>
      </c>
      <c r="C11" s="280" t="s">
        <v>457</v>
      </c>
      <c r="D11" s="297">
        <v>687472012</v>
      </c>
    </row>
    <row r="12" spans="1:4" ht="15" customHeight="1" x14ac:dyDescent="0.2">
      <c r="A12" s="320" t="s">
        <v>198</v>
      </c>
      <c r="B12" s="321"/>
      <c r="C12" s="280"/>
      <c r="D12" s="297"/>
    </row>
    <row r="13" spans="1:4" ht="15" customHeight="1" x14ac:dyDescent="0.2">
      <c r="A13" s="320" t="s">
        <v>199</v>
      </c>
      <c r="B13" s="321">
        <v>1</v>
      </c>
      <c r="C13" s="341" t="s">
        <v>390</v>
      </c>
      <c r="D13" s="342">
        <v>767956849</v>
      </c>
    </row>
    <row r="14" spans="1:4" ht="15" customHeight="1" x14ac:dyDescent="0.2">
      <c r="A14" s="498" t="s">
        <v>200</v>
      </c>
      <c r="B14" s="350">
        <v>1</v>
      </c>
      <c r="C14" s="280" t="s">
        <v>465</v>
      </c>
      <c r="D14" s="319">
        <v>624413645</v>
      </c>
    </row>
    <row r="15" spans="1:4" ht="15" customHeight="1" x14ac:dyDescent="0.2">
      <c r="A15" s="499"/>
      <c r="B15" s="351">
        <v>1</v>
      </c>
      <c r="C15" s="349" t="s">
        <v>466</v>
      </c>
      <c r="D15" s="319">
        <v>669650540</v>
      </c>
    </row>
    <row r="16" spans="1:4" ht="15" customHeight="1" x14ac:dyDescent="0.2">
      <c r="A16" s="320" t="s">
        <v>201</v>
      </c>
      <c r="B16" s="321"/>
      <c r="C16" s="219"/>
      <c r="D16" s="220"/>
    </row>
    <row r="17" spans="1:4" ht="15" customHeight="1" x14ac:dyDescent="0.2">
      <c r="A17" s="498" t="s">
        <v>157</v>
      </c>
      <c r="B17" s="340">
        <v>1</v>
      </c>
      <c r="C17" s="280" t="s">
        <v>459</v>
      </c>
      <c r="D17" s="297">
        <v>650166131</v>
      </c>
    </row>
    <row r="18" spans="1:4" ht="15" customHeight="1" x14ac:dyDescent="0.2">
      <c r="A18" s="499"/>
      <c r="B18" s="204">
        <v>1</v>
      </c>
      <c r="C18" s="280" t="s">
        <v>370</v>
      </c>
      <c r="D18" s="297">
        <v>680425690</v>
      </c>
    </row>
    <row r="19" spans="1:4" ht="15" customHeight="1" x14ac:dyDescent="0.2">
      <c r="A19" s="320" t="s">
        <v>386</v>
      </c>
      <c r="B19" s="321"/>
      <c r="C19" s="280"/>
      <c r="D19" s="297"/>
    </row>
    <row r="20" spans="1:4" ht="15" customHeight="1" x14ac:dyDescent="0.2">
      <c r="A20" s="320" t="s">
        <v>202</v>
      </c>
      <c r="B20" s="321"/>
      <c r="C20" s="280"/>
      <c r="D20" s="297"/>
    </row>
    <row r="21" spans="1:4" ht="15" customHeight="1" x14ac:dyDescent="0.2">
      <c r="A21" s="320" t="s">
        <v>203</v>
      </c>
      <c r="B21" s="321"/>
      <c r="C21" s="280"/>
      <c r="D21" s="297"/>
    </row>
    <row r="22" spans="1:4" ht="15" customHeight="1" x14ac:dyDescent="0.2">
      <c r="A22" s="320" t="s">
        <v>204</v>
      </c>
      <c r="B22" s="321"/>
      <c r="C22" s="280"/>
      <c r="D22" s="297"/>
    </row>
    <row r="23" spans="1:4" ht="15" customHeight="1" x14ac:dyDescent="0.2">
      <c r="A23" s="320" t="s">
        <v>205</v>
      </c>
      <c r="B23" s="321"/>
      <c r="C23" s="280"/>
      <c r="D23" s="297"/>
    </row>
    <row r="24" spans="1:4" ht="15" customHeight="1" x14ac:dyDescent="0.2">
      <c r="A24" s="320" t="s">
        <v>206</v>
      </c>
      <c r="B24" s="321">
        <v>1</v>
      </c>
      <c r="C24" s="280" t="s">
        <v>453</v>
      </c>
      <c r="D24" s="297">
        <v>781723106</v>
      </c>
    </row>
    <row r="25" spans="1:4" ht="15" customHeight="1" x14ac:dyDescent="0.2">
      <c r="A25" s="320" t="s">
        <v>169</v>
      </c>
      <c r="B25" s="321">
        <v>1</v>
      </c>
      <c r="C25" s="280" t="s">
        <v>389</v>
      </c>
      <c r="D25" s="297">
        <v>623697179</v>
      </c>
    </row>
    <row r="26" spans="1:4" ht="15" customHeight="1" x14ac:dyDescent="0.2">
      <c r="A26" s="320" t="s">
        <v>303</v>
      </c>
      <c r="B26" s="321">
        <v>1</v>
      </c>
      <c r="C26" s="280" t="s">
        <v>407</v>
      </c>
      <c r="D26" s="297">
        <v>603457425</v>
      </c>
    </row>
    <row r="27" spans="1:4" ht="15" customHeight="1" x14ac:dyDescent="0.2">
      <c r="A27" s="320" t="s">
        <v>249</v>
      </c>
      <c r="B27" s="321"/>
      <c r="C27" s="280"/>
      <c r="D27" s="297"/>
    </row>
    <row r="28" spans="1:4" ht="15" customHeight="1" x14ac:dyDescent="0.2">
      <c r="A28" s="320" t="s">
        <v>207</v>
      </c>
      <c r="B28" s="321"/>
      <c r="C28" s="280"/>
      <c r="D28" s="297"/>
    </row>
    <row r="29" spans="1:4" ht="15" customHeight="1" x14ac:dyDescent="0.2">
      <c r="A29" s="320" t="s">
        <v>208</v>
      </c>
      <c r="B29" s="321">
        <v>1</v>
      </c>
      <c r="C29" s="280" t="s">
        <v>450</v>
      </c>
      <c r="D29" s="297">
        <v>661508663</v>
      </c>
    </row>
    <row r="30" spans="1:4" ht="15" customHeight="1" x14ac:dyDescent="0.2">
      <c r="A30" s="322" t="s">
        <v>304</v>
      </c>
      <c r="B30" s="321"/>
      <c r="C30" s="280"/>
      <c r="D30" s="297"/>
    </row>
    <row r="31" spans="1:4" ht="15" customHeight="1" x14ac:dyDescent="0.2">
      <c r="A31" s="498" t="s">
        <v>209</v>
      </c>
      <c r="B31" s="340">
        <v>1</v>
      </c>
      <c r="C31" s="280" t="s">
        <v>408</v>
      </c>
      <c r="D31" s="297">
        <v>608368908</v>
      </c>
    </row>
    <row r="32" spans="1:4" ht="15" customHeight="1" x14ac:dyDescent="0.2">
      <c r="A32" s="499"/>
      <c r="B32" s="204">
        <v>1</v>
      </c>
      <c r="C32" s="280" t="s">
        <v>449</v>
      </c>
      <c r="D32" s="297">
        <v>674756794</v>
      </c>
    </row>
    <row r="33" spans="1:4" ht="15" customHeight="1" x14ac:dyDescent="0.2">
      <c r="A33" s="320" t="s">
        <v>210</v>
      </c>
      <c r="B33" s="323">
        <v>1</v>
      </c>
      <c r="C33" s="280" t="s">
        <v>360</v>
      </c>
      <c r="D33" s="297">
        <v>670930855</v>
      </c>
    </row>
    <row r="34" spans="1:4" ht="15" customHeight="1" x14ac:dyDescent="0.2">
      <c r="A34" s="320" t="s">
        <v>211</v>
      </c>
      <c r="B34" s="321"/>
      <c r="C34" s="280"/>
      <c r="D34" s="297"/>
    </row>
    <row r="35" spans="1:4" ht="15" customHeight="1" x14ac:dyDescent="0.2">
      <c r="A35" s="320" t="s">
        <v>168</v>
      </c>
      <c r="B35" s="321">
        <v>1</v>
      </c>
      <c r="C35" s="280" t="s">
        <v>361</v>
      </c>
      <c r="D35" s="297">
        <v>684471079</v>
      </c>
    </row>
    <row r="36" spans="1:4" ht="15" customHeight="1" x14ac:dyDescent="0.2">
      <c r="A36" s="498" t="s">
        <v>212</v>
      </c>
      <c r="B36" s="340">
        <v>1</v>
      </c>
      <c r="C36" s="280" t="s">
        <v>463</v>
      </c>
      <c r="D36" s="297">
        <v>622291338</v>
      </c>
    </row>
    <row r="37" spans="1:4" ht="15" customHeight="1" x14ac:dyDescent="0.2">
      <c r="A37" s="499"/>
      <c r="B37" s="204">
        <v>1</v>
      </c>
      <c r="C37" s="219" t="s">
        <v>464</v>
      </c>
      <c r="D37" s="297">
        <v>661741327</v>
      </c>
    </row>
    <row r="38" spans="1:4" ht="15" customHeight="1" x14ac:dyDescent="0.2">
      <c r="A38" s="320" t="s">
        <v>213</v>
      </c>
      <c r="B38" s="321"/>
      <c r="C38" s="219"/>
      <c r="D38" s="318"/>
    </row>
    <row r="39" spans="1:4" ht="15" customHeight="1" x14ac:dyDescent="0.2">
      <c r="A39" s="320" t="s">
        <v>286</v>
      </c>
      <c r="B39" s="321">
        <v>1</v>
      </c>
      <c r="C39" s="317" t="s">
        <v>452</v>
      </c>
      <c r="D39" s="319">
        <v>683017010</v>
      </c>
    </row>
    <row r="40" spans="1:4" ht="15" customHeight="1" x14ac:dyDescent="0.2">
      <c r="A40" s="498" t="s">
        <v>214</v>
      </c>
      <c r="B40" s="340">
        <v>1</v>
      </c>
      <c r="C40" s="317" t="s">
        <v>409</v>
      </c>
      <c r="D40" s="319">
        <v>695817289</v>
      </c>
    </row>
    <row r="41" spans="1:4" ht="15" customHeight="1" x14ac:dyDescent="0.2">
      <c r="A41" s="499"/>
      <c r="B41" s="204">
        <v>1</v>
      </c>
      <c r="C41" s="317" t="s">
        <v>462</v>
      </c>
      <c r="D41" s="348">
        <v>664519023</v>
      </c>
    </row>
    <row r="42" spans="1:4" ht="15" customHeight="1" x14ac:dyDescent="0.2">
      <c r="A42" s="320" t="s">
        <v>171</v>
      </c>
      <c r="B42" s="324">
        <v>1</v>
      </c>
      <c r="C42" s="317" t="s">
        <v>451</v>
      </c>
      <c r="D42" s="319">
        <v>689294103</v>
      </c>
    </row>
    <row r="43" spans="1:4" ht="15" customHeight="1" x14ac:dyDescent="0.2">
      <c r="A43" s="498" t="s">
        <v>215</v>
      </c>
      <c r="B43" s="340">
        <v>1</v>
      </c>
      <c r="C43" s="280" t="s">
        <v>460</v>
      </c>
      <c r="D43" s="297">
        <v>648555088</v>
      </c>
    </row>
    <row r="44" spans="1:4" ht="15" customHeight="1" x14ac:dyDescent="0.2">
      <c r="A44" s="499"/>
      <c r="B44" s="204">
        <v>1</v>
      </c>
      <c r="C44" s="280" t="s">
        <v>461</v>
      </c>
      <c r="D44" s="297">
        <v>679059175</v>
      </c>
    </row>
    <row r="45" spans="1:4" ht="15" customHeight="1" x14ac:dyDescent="0.2">
      <c r="A45" s="320" t="s">
        <v>216</v>
      </c>
      <c r="B45" s="321">
        <v>1</v>
      </c>
      <c r="C45" s="280" t="s">
        <v>458</v>
      </c>
      <c r="D45" s="297">
        <v>786960585</v>
      </c>
    </row>
    <row r="46" spans="1:4" ht="15" customHeight="1" x14ac:dyDescent="0.2">
      <c r="A46" s="498" t="s">
        <v>29</v>
      </c>
      <c r="B46" s="340">
        <v>1</v>
      </c>
      <c r="C46" s="280" t="s">
        <v>410</v>
      </c>
      <c r="D46" s="346">
        <v>780159258</v>
      </c>
    </row>
    <row r="47" spans="1:4" ht="15" customHeight="1" x14ac:dyDescent="0.2">
      <c r="A47" s="499"/>
      <c r="B47" s="204">
        <v>1</v>
      </c>
      <c r="C47" s="219" t="s">
        <v>454</v>
      </c>
      <c r="D47" s="347">
        <v>668639290</v>
      </c>
    </row>
    <row r="48" spans="1:4" ht="15" customHeight="1" x14ac:dyDescent="0.2">
      <c r="A48" s="320" t="s">
        <v>217</v>
      </c>
      <c r="B48" s="321"/>
      <c r="C48" s="219"/>
      <c r="D48" s="220"/>
    </row>
    <row r="49" spans="1:4" ht="15" customHeight="1" x14ac:dyDescent="0.2">
      <c r="A49" s="320" t="s">
        <v>218</v>
      </c>
      <c r="B49" s="321"/>
      <c r="C49" s="280"/>
      <c r="D49" s="297"/>
    </row>
    <row r="50" spans="1:4" ht="15" customHeight="1" x14ac:dyDescent="0.2">
      <c r="A50" s="320" t="s">
        <v>219</v>
      </c>
      <c r="B50" s="321">
        <v>2</v>
      </c>
      <c r="C50" s="280" t="s">
        <v>306</v>
      </c>
      <c r="D50" s="299">
        <v>616980879</v>
      </c>
    </row>
    <row r="51" spans="1:4" ht="15" customHeight="1" x14ac:dyDescent="0.2">
      <c r="A51" s="320" t="s">
        <v>220</v>
      </c>
      <c r="B51" s="321">
        <v>1</v>
      </c>
      <c r="C51" s="280" t="s">
        <v>456</v>
      </c>
      <c r="D51" s="297">
        <v>647554240</v>
      </c>
    </row>
    <row r="52" spans="1:4" ht="15" customHeight="1" x14ac:dyDescent="0.2">
      <c r="A52" s="205" t="s">
        <v>221</v>
      </c>
      <c r="B52" s="340"/>
      <c r="C52" s="341"/>
      <c r="D52" s="342"/>
    </row>
    <row r="53" spans="1:4" ht="15" customHeight="1" thickBot="1" x14ac:dyDescent="0.25">
      <c r="A53" s="326" t="s">
        <v>448</v>
      </c>
      <c r="B53" s="345"/>
      <c r="C53" s="327"/>
      <c r="D53" s="328"/>
    </row>
    <row r="54" spans="1:4" ht="17.25" thickTop="1" thickBot="1" x14ac:dyDescent="0.25">
      <c r="A54" s="343" t="s">
        <v>39</v>
      </c>
      <c r="B54" s="344">
        <f>SUM(B6:B53)</f>
        <v>32</v>
      </c>
    </row>
    <row r="55" spans="1:4" ht="13.5" thickTop="1" x14ac:dyDescent="0.2"/>
  </sheetData>
  <mergeCells count="9">
    <mergeCell ref="A1:D1"/>
    <mergeCell ref="A3:D3"/>
    <mergeCell ref="A31:A32"/>
    <mergeCell ref="A46:A47"/>
    <mergeCell ref="A17:A18"/>
    <mergeCell ref="A43:A44"/>
    <mergeCell ref="A40:A41"/>
    <mergeCell ref="A36:A37"/>
    <mergeCell ref="A14:A15"/>
  </mergeCells>
  <printOptions horizontalCentered="1"/>
  <pageMargins left="0.51181102362204722" right="0.51181102362204722" top="0.19685039370078741" bottom="0.19685039370078741" header="0.31496062992125984" footer="0.31496062992125984"/>
  <pageSetup paperSize="9" scale="95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4"/>
  <dimension ref="A1:O28"/>
  <sheetViews>
    <sheetView zoomScale="90" zoomScaleNormal="90" workbookViewId="0">
      <selection sqref="A1:I1"/>
    </sheetView>
  </sheetViews>
  <sheetFormatPr baseColWidth="10" defaultRowHeight="12.75" x14ac:dyDescent="0.2"/>
  <cols>
    <col min="1" max="1" width="3.28515625" style="1" customWidth="1"/>
    <col min="2" max="9" width="10.7109375" style="1" customWidth="1"/>
    <col min="10" max="11" width="6.7109375" style="1" customWidth="1"/>
    <col min="12" max="16384" width="11.42578125" style="2"/>
  </cols>
  <sheetData>
    <row r="1" spans="1:15" ht="27" thickBot="1" x14ac:dyDescent="0.25">
      <c r="A1" s="506" t="s">
        <v>413</v>
      </c>
      <c r="B1" s="507"/>
      <c r="C1" s="507"/>
      <c r="D1" s="507"/>
      <c r="E1" s="507"/>
      <c r="F1" s="507"/>
      <c r="G1" s="507"/>
      <c r="H1" s="507"/>
      <c r="I1" s="508"/>
    </row>
    <row r="2" spans="1:15" ht="21" thickBot="1" x14ac:dyDescent="0.25">
      <c r="A2" s="509" t="s">
        <v>0</v>
      </c>
      <c r="B2" s="510"/>
      <c r="C2" s="510"/>
      <c r="D2" s="510"/>
      <c r="E2" s="511"/>
      <c r="F2" s="512" t="s">
        <v>1</v>
      </c>
      <c r="G2" s="513"/>
      <c r="H2" s="513"/>
      <c r="I2" s="514"/>
    </row>
    <row r="3" spans="1:15" ht="18" customHeight="1" x14ac:dyDescent="0.2">
      <c r="A3" s="62">
        <v>1</v>
      </c>
      <c r="B3" s="515" t="str">
        <f>'Divisions 60'!$B$16</f>
        <v>1AB Charenton</v>
      </c>
      <c r="C3" s="516"/>
      <c r="D3" s="516"/>
      <c r="E3" s="517"/>
      <c r="F3" s="503" t="s">
        <v>387</v>
      </c>
      <c r="G3" s="504"/>
      <c r="H3" s="504"/>
      <c r="I3" s="505"/>
      <c r="J3" s="3"/>
      <c r="K3" s="3"/>
    </row>
    <row r="4" spans="1:15" ht="18" customHeight="1" x14ac:dyDescent="0.2">
      <c r="A4" s="56">
        <v>2</v>
      </c>
      <c r="B4" s="500" t="str">
        <f>'Divisions 60'!$B$17</f>
        <v>2AAS Fresnes A</v>
      </c>
      <c r="C4" s="501"/>
      <c r="D4" s="501"/>
      <c r="E4" s="502"/>
      <c r="F4" s="503" t="s">
        <v>358</v>
      </c>
      <c r="G4" s="504"/>
      <c r="H4" s="504"/>
      <c r="I4" s="505"/>
      <c r="J4" s="3"/>
      <c r="K4" s="3"/>
    </row>
    <row r="5" spans="1:15" ht="18" customHeight="1" x14ac:dyDescent="0.2">
      <c r="A5" s="56">
        <v>3</v>
      </c>
      <c r="B5" s="500" t="str">
        <f>'Divisions 60'!$B$18</f>
        <v>3AB Gambetta</v>
      </c>
      <c r="C5" s="501"/>
      <c r="D5" s="501"/>
      <c r="E5" s="502"/>
      <c r="F5" s="503" t="s">
        <v>23</v>
      </c>
      <c r="G5" s="504"/>
      <c r="H5" s="504"/>
      <c r="I5" s="505"/>
      <c r="J5" s="3"/>
      <c r="K5" s="3"/>
      <c r="O5" s="160" t="s">
        <v>223</v>
      </c>
    </row>
    <row r="6" spans="1:15" ht="18" customHeight="1" x14ac:dyDescent="0.2">
      <c r="A6" s="56">
        <v>4</v>
      </c>
      <c r="B6" s="500" t="str">
        <f>'Divisions 60'!$B$19</f>
        <v>4CA Vitry</v>
      </c>
      <c r="C6" s="501"/>
      <c r="D6" s="501"/>
      <c r="E6" s="502"/>
      <c r="F6" s="503" t="s">
        <v>388</v>
      </c>
      <c r="G6" s="504"/>
      <c r="H6" s="504"/>
      <c r="I6" s="505"/>
      <c r="J6" s="3"/>
      <c r="K6" s="3"/>
      <c r="O6" s="160" t="s">
        <v>224</v>
      </c>
    </row>
    <row r="7" spans="1:15" ht="18" customHeight="1" x14ac:dyDescent="0.2">
      <c r="A7" s="56">
        <v>5</v>
      </c>
      <c r="B7" s="500" t="str">
        <f>'Divisions 60'!$B$20</f>
        <v>5Thiais Pétanq'club A</v>
      </c>
      <c r="C7" s="501"/>
      <c r="D7" s="501"/>
      <c r="E7" s="502"/>
      <c r="F7" s="503" t="s">
        <v>244</v>
      </c>
      <c r="G7" s="504"/>
      <c r="H7" s="504"/>
      <c r="I7" s="505"/>
      <c r="J7" s="3"/>
      <c r="K7" s="3"/>
      <c r="O7" s="160" t="s">
        <v>226</v>
      </c>
    </row>
    <row r="8" spans="1:15" ht="18" customHeight="1" thickBot="1" x14ac:dyDescent="0.25">
      <c r="A8" s="159">
        <v>6</v>
      </c>
      <c r="B8" s="526" t="str">
        <f>'Divisions 60'!$B$21</f>
        <v>6Pet Anatole France A</v>
      </c>
      <c r="C8" s="527"/>
      <c r="D8" s="527"/>
      <c r="E8" s="528"/>
      <c r="F8" s="535" t="s">
        <v>368</v>
      </c>
      <c r="G8" s="536"/>
      <c r="H8" s="536"/>
      <c r="I8" s="537"/>
      <c r="J8" s="3"/>
      <c r="K8" s="3"/>
      <c r="O8" s="160" t="s">
        <v>225</v>
      </c>
    </row>
    <row r="9" spans="1:15" ht="21" customHeight="1" thickBot="1" x14ac:dyDescent="0.25">
      <c r="A9" s="529" t="s">
        <v>20</v>
      </c>
      <c r="B9" s="530"/>
      <c r="C9" s="531">
        <f>IF('Calendriers 60'!$A$9&lt;&gt;"",'Calendriers 60'!$A$9,"")</f>
        <v>46120</v>
      </c>
      <c r="D9" s="531"/>
      <c r="E9" s="532"/>
      <c r="F9" s="64" t="s">
        <v>21</v>
      </c>
      <c r="G9" s="533" t="str">
        <f>IF('Calendriers 60'!$B$11&lt;&gt;"",'Calendriers 60'!$B$11,"")</f>
        <v>AB Charenton</v>
      </c>
      <c r="H9" s="533"/>
      <c r="I9" s="534"/>
      <c r="J9" s="544" t="s">
        <v>42</v>
      </c>
      <c r="K9" s="545"/>
    </row>
    <row r="10" spans="1:15" ht="18" customHeight="1" x14ac:dyDescent="0.2">
      <c r="A10" s="57">
        <v>1</v>
      </c>
      <c r="B10" s="522" t="str">
        <f>$B$3</f>
        <v>1AB Charenton</v>
      </c>
      <c r="C10" s="523"/>
      <c r="D10" s="523"/>
      <c r="E10" s="523"/>
      <c r="F10" s="524" t="str">
        <f>$B$4</f>
        <v>2AAS Fresnes A</v>
      </c>
      <c r="G10" s="523"/>
      <c r="H10" s="523"/>
      <c r="I10" s="525"/>
      <c r="J10" s="4"/>
      <c r="K10" s="5"/>
    </row>
    <row r="11" spans="1:15" ht="18" customHeight="1" x14ac:dyDescent="0.2">
      <c r="A11" s="67">
        <v>2</v>
      </c>
      <c r="B11" s="546" t="str">
        <f>$B$5</f>
        <v>3AB Gambetta</v>
      </c>
      <c r="C11" s="547"/>
      <c r="D11" s="547"/>
      <c r="E11" s="547"/>
      <c r="F11" s="548" t="str">
        <f>$B$6</f>
        <v>4CA Vitry</v>
      </c>
      <c r="G11" s="547"/>
      <c r="H11" s="547"/>
      <c r="I11" s="549"/>
      <c r="J11" s="177"/>
      <c r="K11" s="175"/>
    </row>
    <row r="12" spans="1:15" ht="18" customHeight="1" thickBot="1" x14ac:dyDescent="0.25">
      <c r="A12" s="58">
        <v>3</v>
      </c>
      <c r="B12" s="558" t="str">
        <f>$B$7</f>
        <v>5Thiais Pétanq'club A</v>
      </c>
      <c r="C12" s="559"/>
      <c r="D12" s="559"/>
      <c r="E12" s="559"/>
      <c r="F12" s="560" t="str">
        <f>$B$8</f>
        <v>6Pet Anatole France A</v>
      </c>
      <c r="G12" s="559"/>
      <c r="H12" s="559"/>
      <c r="I12" s="561"/>
      <c r="J12" s="177"/>
      <c r="K12" s="175"/>
    </row>
    <row r="13" spans="1:15" ht="21" customHeight="1" thickBot="1" x14ac:dyDescent="0.25">
      <c r="A13" s="550" t="s">
        <v>20</v>
      </c>
      <c r="B13" s="551"/>
      <c r="C13" s="552">
        <f>IF('Calendriers 60'!$A$18&lt;&gt;"",'Calendriers 60'!$A$18,"")</f>
        <v>46127</v>
      </c>
      <c r="D13" s="552"/>
      <c r="E13" s="553"/>
      <c r="F13" s="69" t="s">
        <v>21</v>
      </c>
      <c r="G13" s="554" t="str">
        <f>IF('Calendriers 60'!$B$20&lt;&gt;"",'Calendriers 60'!$B$20,"")</f>
        <v>AB Gambetta</v>
      </c>
      <c r="H13" s="554"/>
      <c r="I13" s="555"/>
      <c r="J13" s="538"/>
      <c r="K13" s="539"/>
    </row>
    <row r="14" spans="1:15" ht="18" customHeight="1" x14ac:dyDescent="0.2">
      <c r="A14" s="59">
        <v>1</v>
      </c>
      <c r="B14" s="556" t="str">
        <f>$B$3</f>
        <v>1AB Charenton</v>
      </c>
      <c r="C14" s="541"/>
      <c r="D14" s="541"/>
      <c r="E14" s="541"/>
      <c r="F14" s="557" t="str">
        <f>$B$5</f>
        <v>3AB Gambetta</v>
      </c>
      <c r="G14" s="541"/>
      <c r="H14" s="541"/>
      <c r="I14" s="543"/>
      <c r="J14" s="4"/>
      <c r="K14" s="5"/>
    </row>
    <row r="15" spans="1:15" ht="18" customHeight="1" x14ac:dyDescent="0.2">
      <c r="A15" s="68">
        <v>2</v>
      </c>
      <c r="B15" s="518" t="str">
        <f>$B$4</f>
        <v>2AAS Fresnes A</v>
      </c>
      <c r="C15" s="519"/>
      <c r="D15" s="519"/>
      <c r="E15" s="520"/>
      <c r="F15" s="521" t="str">
        <f>$B$7</f>
        <v>5Thiais Pétanq'club A</v>
      </c>
      <c r="G15" s="519"/>
      <c r="H15" s="519"/>
      <c r="I15" s="520"/>
      <c r="J15" s="177"/>
      <c r="K15" s="175"/>
    </row>
    <row r="16" spans="1:15" ht="18" customHeight="1" thickBot="1" x14ac:dyDescent="0.25">
      <c r="A16" s="178">
        <v>3</v>
      </c>
      <c r="B16" s="562" t="str">
        <f>$B$6</f>
        <v>4CA Vitry</v>
      </c>
      <c r="C16" s="563"/>
      <c r="D16" s="563"/>
      <c r="E16" s="564"/>
      <c r="F16" s="565" t="str">
        <f>$B$8</f>
        <v>6Pet Anatole France A</v>
      </c>
      <c r="G16" s="563"/>
      <c r="H16" s="563"/>
      <c r="I16" s="564"/>
      <c r="J16" s="177"/>
      <c r="K16" s="175"/>
    </row>
    <row r="17" spans="1:11" ht="21" customHeight="1" thickBot="1" x14ac:dyDescent="0.25">
      <c r="A17" s="591" t="s">
        <v>20</v>
      </c>
      <c r="B17" s="592"/>
      <c r="C17" s="599">
        <f>IF('Calendriers 60'!$A$27&lt;&gt;"",'Calendriers 60'!$A$27,"")</f>
        <v>46148</v>
      </c>
      <c r="D17" s="599"/>
      <c r="E17" s="600"/>
      <c r="F17" s="70" t="s">
        <v>21</v>
      </c>
      <c r="G17" s="601" t="str">
        <f>IF('Calendriers 60'!$B$29&lt;&gt;"",'Calendriers 60'!$B$29,"")</f>
        <v>Thiais Pétanq'club</v>
      </c>
      <c r="H17" s="602"/>
      <c r="I17" s="603"/>
      <c r="J17" s="538"/>
      <c r="K17" s="539"/>
    </row>
    <row r="18" spans="1:11" ht="18" customHeight="1" x14ac:dyDescent="0.2">
      <c r="A18" s="60">
        <v>1</v>
      </c>
      <c r="B18" s="540" t="str">
        <f>$B$3</f>
        <v>1AB Charenton</v>
      </c>
      <c r="C18" s="541"/>
      <c r="D18" s="541"/>
      <c r="E18" s="541"/>
      <c r="F18" s="542" t="str">
        <f>$B$6</f>
        <v>4CA Vitry</v>
      </c>
      <c r="G18" s="541"/>
      <c r="H18" s="541"/>
      <c r="I18" s="543"/>
      <c r="J18" s="4"/>
      <c r="K18" s="5"/>
    </row>
    <row r="19" spans="1:11" ht="18" customHeight="1" x14ac:dyDescent="0.2">
      <c r="A19" s="176">
        <v>2</v>
      </c>
      <c r="B19" s="587" t="str">
        <f>$B$4</f>
        <v>2AAS Fresnes A</v>
      </c>
      <c r="C19" s="519"/>
      <c r="D19" s="519"/>
      <c r="E19" s="520"/>
      <c r="F19" s="588" t="str">
        <f>$B$8</f>
        <v>6Pet Anatole France A</v>
      </c>
      <c r="G19" s="589"/>
      <c r="H19" s="589"/>
      <c r="I19" s="590"/>
      <c r="J19" s="177"/>
      <c r="K19" s="175"/>
    </row>
    <row r="20" spans="1:11" ht="18" customHeight="1" thickBot="1" x14ac:dyDescent="0.25">
      <c r="A20" s="61">
        <v>3</v>
      </c>
      <c r="B20" s="593" t="str">
        <f>$B$5</f>
        <v>3AB Gambetta</v>
      </c>
      <c r="C20" s="563"/>
      <c r="D20" s="563"/>
      <c r="E20" s="564"/>
      <c r="F20" s="594" t="str">
        <f>$B$7</f>
        <v>5Thiais Pétanq'club A</v>
      </c>
      <c r="G20" s="595"/>
      <c r="H20" s="595"/>
      <c r="I20" s="596"/>
      <c r="J20" s="177"/>
      <c r="K20" s="175"/>
    </row>
    <row r="21" spans="1:11" ht="18" customHeight="1" thickBot="1" x14ac:dyDescent="0.25">
      <c r="A21" s="576" t="s">
        <v>20</v>
      </c>
      <c r="B21" s="577"/>
      <c r="C21" s="578">
        <f>IF('Calendriers 60'!$A$36&lt;&gt;"",'Calendriers 60'!$A$36,"")</f>
        <v>46162</v>
      </c>
      <c r="D21" s="578"/>
      <c r="E21" s="579"/>
      <c r="F21" s="71" t="s">
        <v>21</v>
      </c>
      <c r="G21" s="580" t="str">
        <f>IF('Calendriers 60'!$B$38&lt;&gt;"",'Calendriers 60'!$B$38,"")</f>
        <v>AAS Fresnes</v>
      </c>
      <c r="H21" s="581"/>
      <c r="I21" s="582"/>
      <c r="J21" s="538"/>
      <c r="K21" s="539"/>
    </row>
    <row r="22" spans="1:11" ht="18" customHeight="1" x14ac:dyDescent="0.2">
      <c r="A22" s="72">
        <v>1</v>
      </c>
      <c r="B22" s="570" t="str">
        <f>$B$3</f>
        <v>1AB Charenton</v>
      </c>
      <c r="C22" s="519"/>
      <c r="D22" s="519"/>
      <c r="E22" s="520"/>
      <c r="F22" s="571" t="str">
        <f>$B$7</f>
        <v>5Thiais Pétanq'club A</v>
      </c>
      <c r="G22" s="519"/>
      <c r="H22" s="519"/>
      <c r="I22" s="520"/>
      <c r="J22" s="4"/>
      <c r="K22" s="5"/>
    </row>
    <row r="23" spans="1:11" ht="18" customHeight="1" x14ac:dyDescent="0.2">
      <c r="A23" s="72">
        <v>2</v>
      </c>
      <c r="B23" s="572" t="str">
        <f>$B$4</f>
        <v>2AAS Fresnes A</v>
      </c>
      <c r="C23" s="573"/>
      <c r="D23" s="573"/>
      <c r="E23" s="574"/>
      <c r="F23" s="575" t="str">
        <f>$B$6</f>
        <v>4CA Vitry</v>
      </c>
      <c r="G23" s="573"/>
      <c r="H23" s="573"/>
      <c r="I23" s="574"/>
      <c r="J23" s="177"/>
      <c r="K23" s="175"/>
    </row>
    <row r="24" spans="1:11" ht="18" customHeight="1" thickBot="1" x14ac:dyDescent="0.25">
      <c r="A24" s="72">
        <v>3</v>
      </c>
      <c r="B24" s="597" t="str">
        <f>$B$5</f>
        <v>3AB Gambetta</v>
      </c>
      <c r="C24" s="563"/>
      <c r="D24" s="563"/>
      <c r="E24" s="564"/>
      <c r="F24" s="598" t="str">
        <f>$B$8</f>
        <v>6Pet Anatole France A</v>
      </c>
      <c r="G24" s="563"/>
      <c r="H24" s="563"/>
      <c r="I24" s="564"/>
      <c r="J24" s="177"/>
      <c r="K24" s="175"/>
    </row>
    <row r="25" spans="1:11" ht="18" customHeight="1" thickBot="1" x14ac:dyDescent="0.25">
      <c r="A25" s="610" t="s">
        <v>20</v>
      </c>
      <c r="B25" s="611"/>
      <c r="C25" s="612">
        <f>IF('Calendriers 60'!$A$45&lt;&gt;"",'Calendriers 60'!$A$45,"")</f>
        <v>46169</v>
      </c>
      <c r="D25" s="612"/>
      <c r="E25" s="613"/>
      <c r="F25" s="179" t="s">
        <v>21</v>
      </c>
      <c r="G25" s="614" t="str">
        <f>IF('Calendriers 60'!$B$47&lt;&gt;"",'Calendriers 60'!$B$47,"")</f>
        <v>CA Vitry</v>
      </c>
      <c r="H25" s="615"/>
      <c r="I25" s="616"/>
      <c r="J25" s="538"/>
      <c r="K25" s="539"/>
    </row>
    <row r="26" spans="1:11" ht="18" customHeight="1" x14ac:dyDescent="0.2">
      <c r="A26" s="180">
        <v>1</v>
      </c>
      <c r="B26" s="566" t="str">
        <f>$B$3</f>
        <v>1AB Charenton</v>
      </c>
      <c r="C26" s="567"/>
      <c r="D26" s="567"/>
      <c r="E26" s="567"/>
      <c r="F26" s="568" t="str">
        <f>$B$8</f>
        <v>6Pet Anatole France A</v>
      </c>
      <c r="G26" s="567"/>
      <c r="H26" s="567"/>
      <c r="I26" s="569"/>
      <c r="J26" s="4"/>
      <c r="K26" s="5"/>
    </row>
    <row r="27" spans="1:11" ht="18" customHeight="1" x14ac:dyDescent="0.2">
      <c r="A27" s="180">
        <v>2</v>
      </c>
      <c r="B27" s="604" t="str">
        <f>$B$4</f>
        <v>2AAS Fresnes A</v>
      </c>
      <c r="C27" s="605"/>
      <c r="D27" s="605"/>
      <c r="E27" s="606"/>
      <c r="F27" s="607" t="str">
        <f>$B$5</f>
        <v>3AB Gambetta</v>
      </c>
      <c r="G27" s="608"/>
      <c r="H27" s="608"/>
      <c r="I27" s="609"/>
      <c r="J27" s="177"/>
      <c r="K27" s="175"/>
    </row>
    <row r="28" spans="1:11" ht="18" customHeight="1" thickBot="1" x14ac:dyDescent="0.25">
      <c r="A28" s="190">
        <v>3</v>
      </c>
      <c r="B28" s="583" t="str">
        <f>$B$6</f>
        <v>4CA Vitry</v>
      </c>
      <c r="C28" s="584"/>
      <c r="D28" s="584"/>
      <c r="E28" s="585"/>
      <c r="F28" s="586" t="str">
        <f>$B$7</f>
        <v>5Thiais Pétanq'club A</v>
      </c>
      <c r="G28" s="584"/>
      <c r="H28" s="584"/>
      <c r="I28" s="585"/>
      <c r="J28" s="177"/>
      <c r="K28" s="175"/>
    </row>
  </sheetData>
  <sheetProtection password="DB1B" sheet="1" objects="1" scenarios="1"/>
  <mergeCells count="65">
    <mergeCell ref="B28:E28"/>
    <mergeCell ref="F28:I28"/>
    <mergeCell ref="B19:E19"/>
    <mergeCell ref="F19:I19"/>
    <mergeCell ref="A17:B17"/>
    <mergeCell ref="B20:E20"/>
    <mergeCell ref="F20:I20"/>
    <mergeCell ref="B24:E24"/>
    <mergeCell ref="F24:I24"/>
    <mergeCell ref="C17:E17"/>
    <mergeCell ref="G17:I17"/>
    <mergeCell ref="B27:E27"/>
    <mergeCell ref="F27:I27"/>
    <mergeCell ref="A25:B25"/>
    <mergeCell ref="C25:E25"/>
    <mergeCell ref="G25:I25"/>
    <mergeCell ref="J25:K25"/>
    <mergeCell ref="B26:E26"/>
    <mergeCell ref="F26:I26"/>
    <mergeCell ref="J21:K21"/>
    <mergeCell ref="B22:E22"/>
    <mergeCell ref="F22:I22"/>
    <mergeCell ref="B23:E23"/>
    <mergeCell ref="F23:I23"/>
    <mergeCell ref="A21:B21"/>
    <mergeCell ref="C21:E21"/>
    <mergeCell ref="G21:I21"/>
    <mergeCell ref="J17:K17"/>
    <mergeCell ref="B18:E18"/>
    <mergeCell ref="F18:I18"/>
    <mergeCell ref="J9:K9"/>
    <mergeCell ref="B11:E11"/>
    <mergeCell ref="F11:I11"/>
    <mergeCell ref="A13:B13"/>
    <mergeCell ref="C13:E13"/>
    <mergeCell ref="G13:I13"/>
    <mergeCell ref="J13:K13"/>
    <mergeCell ref="B14:E14"/>
    <mergeCell ref="F14:I14"/>
    <mergeCell ref="B12:E12"/>
    <mergeCell ref="F12:I12"/>
    <mergeCell ref="B16:E16"/>
    <mergeCell ref="F16:I16"/>
    <mergeCell ref="B15:E15"/>
    <mergeCell ref="F15:I15"/>
    <mergeCell ref="B10:E10"/>
    <mergeCell ref="F10:I10"/>
    <mergeCell ref="B5:E5"/>
    <mergeCell ref="F5:I5"/>
    <mergeCell ref="B6:E6"/>
    <mergeCell ref="F6:I6"/>
    <mergeCell ref="B7:E7"/>
    <mergeCell ref="F7:I7"/>
    <mergeCell ref="B8:E8"/>
    <mergeCell ref="A9:B9"/>
    <mergeCell ref="C9:E9"/>
    <mergeCell ref="G9:I9"/>
    <mergeCell ref="F8:I8"/>
    <mergeCell ref="B4:E4"/>
    <mergeCell ref="F4:I4"/>
    <mergeCell ref="A1:I1"/>
    <mergeCell ref="A2:E2"/>
    <mergeCell ref="F2:I2"/>
    <mergeCell ref="B3:E3"/>
    <mergeCell ref="F3:I3"/>
  </mergeCells>
  <printOptions horizontalCentered="1"/>
  <pageMargins left="0" right="0" top="0.59055118110236227" bottom="0.59055118110236227" header="0.31496062992125984" footer="0.31496062992125984"/>
  <pageSetup paperSize="9" scale="92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Button 1">
              <controlPr locked="0" defaultSize="0" print="0" autoFill="0" autoPict="0" macro="[0]!RazDiv155">
                <anchor moveWithCells="1" siz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13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2"/>
  <dimension ref="A1:O28"/>
  <sheetViews>
    <sheetView zoomScale="90" zoomScaleNormal="90" workbookViewId="0">
      <selection sqref="A1:I1"/>
    </sheetView>
  </sheetViews>
  <sheetFormatPr baseColWidth="10" defaultRowHeight="12.75" x14ac:dyDescent="0.2"/>
  <cols>
    <col min="1" max="1" width="3.28515625" style="1" customWidth="1"/>
    <col min="2" max="9" width="10.7109375" style="1" customWidth="1"/>
    <col min="10" max="11" width="6.7109375" style="1" customWidth="1"/>
    <col min="12" max="16384" width="11.42578125" style="2"/>
  </cols>
  <sheetData>
    <row r="1" spans="1:15" ht="27" thickBot="1" x14ac:dyDescent="0.25">
      <c r="A1" s="506" t="s">
        <v>414</v>
      </c>
      <c r="B1" s="507"/>
      <c r="C1" s="507"/>
      <c r="D1" s="507"/>
      <c r="E1" s="507"/>
      <c r="F1" s="507"/>
      <c r="G1" s="507"/>
      <c r="H1" s="507"/>
      <c r="I1" s="508"/>
    </row>
    <row r="2" spans="1:15" ht="21" thickBot="1" x14ac:dyDescent="0.25">
      <c r="A2" s="509" t="s">
        <v>0</v>
      </c>
      <c r="B2" s="510"/>
      <c r="C2" s="510"/>
      <c r="D2" s="510"/>
      <c r="E2" s="511"/>
      <c r="F2" s="512" t="s">
        <v>1</v>
      </c>
      <c r="G2" s="513"/>
      <c r="H2" s="513"/>
      <c r="I2" s="514"/>
    </row>
    <row r="3" spans="1:15" ht="18" customHeight="1" x14ac:dyDescent="0.2">
      <c r="A3" s="62">
        <v>1</v>
      </c>
      <c r="B3" s="515" t="str">
        <f>'Divisions 60'!$H$16</f>
        <v>1AB Saint Mandé</v>
      </c>
      <c r="C3" s="516"/>
      <c r="D3" s="516"/>
      <c r="E3" s="517"/>
      <c r="F3" s="503" t="s">
        <v>22</v>
      </c>
      <c r="G3" s="504"/>
      <c r="H3" s="504"/>
      <c r="I3" s="505"/>
      <c r="J3" s="3"/>
      <c r="K3" s="3"/>
      <c r="O3" s="160" t="s">
        <v>223</v>
      </c>
    </row>
    <row r="4" spans="1:15" ht="18" customHeight="1" x14ac:dyDescent="0.2">
      <c r="A4" s="56">
        <v>2</v>
      </c>
      <c r="B4" s="500" t="str">
        <f>'Divisions 60'!$H$17</f>
        <v>2ACB Nogent</v>
      </c>
      <c r="C4" s="501"/>
      <c r="D4" s="501"/>
      <c r="E4" s="502"/>
      <c r="F4" s="503" t="s">
        <v>497</v>
      </c>
      <c r="G4" s="504"/>
      <c r="H4" s="504"/>
      <c r="I4" s="505"/>
      <c r="J4" s="3"/>
      <c r="K4" s="3"/>
      <c r="O4" s="160" t="s">
        <v>224</v>
      </c>
    </row>
    <row r="5" spans="1:15" ht="18" customHeight="1" x14ac:dyDescent="0.2">
      <c r="A5" s="56">
        <v>3</v>
      </c>
      <c r="B5" s="500" t="str">
        <f>'Divisions 60'!$H$18</f>
        <v>3AJPSucy</v>
      </c>
      <c r="C5" s="501"/>
      <c r="D5" s="501"/>
      <c r="E5" s="502"/>
      <c r="F5" s="503" t="s">
        <v>498</v>
      </c>
      <c r="G5" s="504"/>
      <c r="H5" s="504"/>
      <c r="I5" s="505"/>
      <c r="J5" s="3"/>
      <c r="K5" s="3"/>
      <c r="O5" s="160" t="s">
        <v>226</v>
      </c>
    </row>
    <row r="6" spans="1:15" ht="18" customHeight="1" x14ac:dyDescent="0.2">
      <c r="A6" s="56">
        <v>4</v>
      </c>
      <c r="B6" s="500" t="str">
        <f>'Divisions 60'!$H$19</f>
        <v>4Etoile de Bry</v>
      </c>
      <c r="C6" s="501"/>
      <c r="D6" s="501"/>
      <c r="E6" s="502"/>
      <c r="F6" s="503" t="s">
        <v>373</v>
      </c>
      <c r="G6" s="504"/>
      <c r="H6" s="504"/>
      <c r="I6" s="505"/>
      <c r="J6" s="3"/>
      <c r="K6" s="3"/>
      <c r="O6" s="160" t="s">
        <v>225</v>
      </c>
    </row>
    <row r="7" spans="1:15" ht="18" customHeight="1" x14ac:dyDescent="0.2">
      <c r="A7" s="56">
        <v>5</v>
      </c>
      <c r="B7" s="500" t="str">
        <f>'Divisions 60'!$H$20</f>
        <v>5JB Vincennes A</v>
      </c>
      <c r="C7" s="501"/>
      <c r="D7" s="501"/>
      <c r="E7" s="502"/>
      <c r="F7" s="503" t="s">
        <v>243</v>
      </c>
      <c r="G7" s="504"/>
      <c r="H7" s="504"/>
      <c r="I7" s="505"/>
      <c r="J7" s="3"/>
      <c r="K7" s="3"/>
      <c r="O7" s="160"/>
    </row>
    <row r="8" spans="1:15" ht="18" customHeight="1" thickBot="1" x14ac:dyDescent="0.25">
      <c r="A8" s="63">
        <v>6</v>
      </c>
      <c r="B8" s="500" t="str">
        <f>'Divisions 60'!$H$21</f>
        <v>6US Villejuif A</v>
      </c>
      <c r="C8" s="501"/>
      <c r="D8" s="501"/>
      <c r="E8" s="502"/>
      <c r="F8" s="617" t="s">
        <v>362</v>
      </c>
      <c r="G8" s="618"/>
      <c r="H8" s="618"/>
      <c r="I8" s="619"/>
      <c r="J8" s="3"/>
      <c r="K8" s="3"/>
      <c r="O8" s="160"/>
    </row>
    <row r="9" spans="1:15" ht="21" customHeight="1" thickBot="1" x14ac:dyDescent="0.25">
      <c r="A9" s="529" t="s">
        <v>20</v>
      </c>
      <c r="B9" s="530"/>
      <c r="C9" s="531">
        <f>IF('Calendriers 60'!$A$9&lt;&gt;"",'Calendriers 60'!$A$9,"")</f>
        <v>46120</v>
      </c>
      <c r="D9" s="531"/>
      <c r="E9" s="532"/>
      <c r="F9" s="64" t="s">
        <v>21</v>
      </c>
      <c r="G9" s="533" t="str">
        <f>IF('Calendriers 60'!$B$12&lt;&gt;"",'Calendriers 60'!$B$12,"")</f>
        <v>AB Saint Mandé</v>
      </c>
      <c r="H9" s="533"/>
      <c r="I9" s="534"/>
      <c r="J9" s="544" t="s">
        <v>42</v>
      </c>
      <c r="K9" s="545"/>
    </row>
    <row r="10" spans="1:15" ht="18" customHeight="1" x14ac:dyDescent="0.2">
      <c r="A10" s="57">
        <v>1</v>
      </c>
      <c r="B10" s="522" t="str">
        <f>$B$3</f>
        <v>1AB Saint Mandé</v>
      </c>
      <c r="C10" s="523"/>
      <c r="D10" s="523"/>
      <c r="E10" s="523"/>
      <c r="F10" s="524" t="str">
        <f>$B$4</f>
        <v>2ACB Nogent</v>
      </c>
      <c r="G10" s="523"/>
      <c r="H10" s="523"/>
      <c r="I10" s="525"/>
      <c r="J10" s="4"/>
      <c r="K10" s="5"/>
    </row>
    <row r="11" spans="1:15" ht="18" customHeight="1" x14ac:dyDescent="0.2">
      <c r="A11" s="67">
        <v>2</v>
      </c>
      <c r="B11" s="546" t="str">
        <f>$B$5</f>
        <v>3AJPSucy</v>
      </c>
      <c r="C11" s="547"/>
      <c r="D11" s="547"/>
      <c r="E11" s="547"/>
      <c r="F11" s="548" t="str">
        <f>$B$6</f>
        <v>4Etoile de Bry</v>
      </c>
      <c r="G11" s="547"/>
      <c r="H11" s="547"/>
      <c r="I11" s="549"/>
      <c r="J11" s="177"/>
      <c r="K11" s="175"/>
    </row>
    <row r="12" spans="1:15" ht="21" customHeight="1" thickBot="1" x14ac:dyDescent="0.25">
      <c r="A12" s="58">
        <v>3</v>
      </c>
      <c r="B12" s="558" t="str">
        <f>$B$7</f>
        <v>5JB Vincennes A</v>
      </c>
      <c r="C12" s="559"/>
      <c r="D12" s="559"/>
      <c r="E12" s="559"/>
      <c r="F12" s="560" t="str">
        <f>$B$8</f>
        <v>6US Villejuif A</v>
      </c>
      <c r="G12" s="559"/>
      <c r="H12" s="559"/>
      <c r="I12" s="561"/>
      <c r="J12" s="177"/>
      <c r="K12" s="175"/>
    </row>
    <row r="13" spans="1:15" ht="18" customHeight="1" thickBot="1" x14ac:dyDescent="0.25">
      <c r="A13" s="550" t="s">
        <v>20</v>
      </c>
      <c r="B13" s="551"/>
      <c r="C13" s="552">
        <f>IF('Calendriers 60'!$A$18&lt;&gt;"",'Calendriers 60'!$A$18,"")</f>
        <v>46127</v>
      </c>
      <c r="D13" s="552"/>
      <c r="E13" s="553"/>
      <c r="F13" s="69" t="s">
        <v>21</v>
      </c>
      <c r="G13" s="554" t="str">
        <f>IF('Calendriers 60'!$B$21&lt;&gt;"",'Calendriers 60'!$B$21,"")</f>
        <v>AJPSucy</v>
      </c>
      <c r="H13" s="554"/>
      <c r="I13" s="555"/>
      <c r="J13" s="538"/>
      <c r="K13" s="539"/>
    </row>
    <row r="14" spans="1:15" ht="18" customHeight="1" x14ac:dyDescent="0.2">
      <c r="A14" s="59">
        <v>1</v>
      </c>
      <c r="B14" s="556" t="str">
        <f>$B$3</f>
        <v>1AB Saint Mandé</v>
      </c>
      <c r="C14" s="541"/>
      <c r="D14" s="541"/>
      <c r="E14" s="541"/>
      <c r="F14" s="557" t="str">
        <f>$B$5</f>
        <v>3AJPSucy</v>
      </c>
      <c r="G14" s="541"/>
      <c r="H14" s="541"/>
      <c r="I14" s="543"/>
      <c r="J14" s="4"/>
      <c r="K14" s="5"/>
    </row>
    <row r="15" spans="1:15" ht="18" customHeight="1" x14ac:dyDescent="0.2">
      <c r="A15" s="68">
        <v>2</v>
      </c>
      <c r="B15" s="518" t="str">
        <f>$B$4</f>
        <v>2ACB Nogent</v>
      </c>
      <c r="C15" s="519"/>
      <c r="D15" s="519"/>
      <c r="E15" s="520"/>
      <c r="F15" s="521" t="str">
        <f>$B$7</f>
        <v>5JB Vincennes A</v>
      </c>
      <c r="G15" s="519"/>
      <c r="H15" s="519"/>
      <c r="I15" s="520"/>
      <c r="J15" s="177"/>
      <c r="K15" s="175"/>
    </row>
    <row r="16" spans="1:15" ht="18" customHeight="1" thickBot="1" x14ac:dyDescent="0.25">
      <c r="A16" s="178">
        <v>3</v>
      </c>
      <c r="B16" s="562" t="str">
        <f>$B$6</f>
        <v>4Etoile de Bry</v>
      </c>
      <c r="C16" s="563"/>
      <c r="D16" s="563"/>
      <c r="E16" s="564"/>
      <c r="F16" s="565" t="str">
        <f>$B$8</f>
        <v>6US Villejuif A</v>
      </c>
      <c r="G16" s="563"/>
      <c r="H16" s="563"/>
      <c r="I16" s="564"/>
      <c r="J16" s="177"/>
      <c r="K16" s="175"/>
    </row>
    <row r="17" spans="1:11" ht="18" customHeight="1" thickBot="1" x14ac:dyDescent="0.25">
      <c r="A17" s="591" t="s">
        <v>20</v>
      </c>
      <c r="B17" s="592"/>
      <c r="C17" s="599">
        <f>IF('Calendriers 60'!$A$27&lt;&gt;"",'Calendriers 60'!$A$27,"")</f>
        <v>46148</v>
      </c>
      <c r="D17" s="599"/>
      <c r="E17" s="600"/>
      <c r="F17" s="70" t="s">
        <v>21</v>
      </c>
      <c r="G17" s="601" t="str">
        <f>IF('Calendriers 60'!$B$30&lt;&gt;"",'Calendriers 60'!$B$30,"")</f>
        <v>JB Vincennes</v>
      </c>
      <c r="H17" s="602"/>
      <c r="I17" s="603"/>
      <c r="J17" s="538"/>
      <c r="K17" s="539"/>
    </row>
    <row r="18" spans="1:11" ht="18" customHeight="1" x14ac:dyDescent="0.2">
      <c r="A18" s="60">
        <v>1</v>
      </c>
      <c r="B18" s="540" t="str">
        <f>$B$3</f>
        <v>1AB Saint Mandé</v>
      </c>
      <c r="C18" s="541"/>
      <c r="D18" s="541"/>
      <c r="E18" s="541"/>
      <c r="F18" s="542" t="str">
        <f>$B$6</f>
        <v>4Etoile de Bry</v>
      </c>
      <c r="G18" s="541"/>
      <c r="H18" s="541"/>
      <c r="I18" s="543"/>
      <c r="J18" s="4"/>
      <c r="K18" s="5"/>
    </row>
    <row r="19" spans="1:11" ht="18" customHeight="1" x14ac:dyDescent="0.2">
      <c r="A19" s="176">
        <v>2</v>
      </c>
      <c r="B19" s="587" t="str">
        <f>$B$4</f>
        <v>2ACB Nogent</v>
      </c>
      <c r="C19" s="519"/>
      <c r="D19" s="519"/>
      <c r="E19" s="520"/>
      <c r="F19" s="588" t="str">
        <f>$B$8</f>
        <v>6US Villejuif A</v>
      </c>
      <c r="G19" s="589"/>
      <c r="H19" s="589"/>
      <c r="I19" s="590"/>
      <c r="J19" s="177"/>
      <c r="K19" s="175"/>
    </row>
    <row r="20" spans="1:11" ht="18" customHeight="1" thickBot="1" x14ac:dyDescent="0.25">
      <c r="A20" s="61">
        <v>3</v>
      </c>
      <c r="B20" s="593" t="str">
        <f>$B$5</f>
        <v>3AJPSucy</v>
      </c>
      <c r="C20" s="563"/>
      <c r="D20" s="563"/>
      <c r="E20" s="564"/>
      <c r="F20" s="594" t="str">
        <f>$B$7</f>
        <v>5JB Vincennes A</v>
      </c>
      <c r="G20" s="595"/>
      <c r="H20" s="595"/>
      <c r="I20" s="596"/>
      <c r="J20" s="177"/>
      <c r="K20" s="175"/>
    </row>
    <row r="21" spans="1:11" ht="21" thickBot="1" x14ac:dyDescent="0.25">
      <c r="A21" s="576" t="s">
        <v>20</v>
      </c>
      <c r="B21" s="577"/>
      <c r="C21" s="578">
        <f>IF('Calendriers 60'!$A$36&lt;&gt;"",'Calendriers 60'!$A$36,"")</f>
        <v>46162</v>
      </c>
      <c r="D21" s="578"/>
      <c r="E21" s="579"/>
      <c r="F21" s="71" t="s">
        <v>21</v>
      </c>
      <c r="G21" s="580" t="str">
        <f>IF('Calendriers 60'!$B$39&lt;&gt;"",'Calendriers 60'!$B$39,"")</f>
        <v>ACB Nogent</v>
      </c>
      <c r="H21" s="581"/>
      <c r="I21" s="582"/>
      <c r="J21" s="538"/>
      <c r="K21" s="539"/>
    </row>
    <row r="22" spans="1:11" ht="18" customHeight="1" x14ac:dyDescent="0.2">
      <c r="A22" s="72">
        <v>1</v>
      </c>
      <c r="B22" s="570" t="str">
        <f>$B$3</f>
        <v>1AB Saint Mandé</v>
      </c>
      <c r="C22" s="519"/>
      <c r="D22" s="519"/>
      <c r="E22" s="520"/>
      <c r="F22" s="571" t="str">
        <f>$B$7</f>
        <v>5JB Vincennes A</v>
      </c>
      <c r="G22" s="519"/>
      <c r="H22" s="519"/>
      <c r="I22" s="520"/>
      <c r="J22" s="4"/>
      <c r="K22" s="5"/>
    </row>
    <row r="23" spans="1:11" ht="18" customHeight="1" x14ac:dyDescent="0.2">
      <c r="A23" s="72">
        <v>2</v>
      </c>
      <c r="B23" s="572" t="str">
        <f>$B$4</f>
        <v>2ACB Nogent</v>
      </c>
      <c r="C23" s="573"/>
      <c r="D23" s="573"/>
      <c r="E23" s="574"/>
      <c r="F23" s="575" t="str">
        <f>$B$6</f>
        <v>4Etoile de Bry</v>
      </c>
      <c r="G23" s="573"/>
      <c r="H23" s="573"/>
      <c r="I23" s="574"/>
      <c r="J23" s="177"/>
      <c r="K23" s="175"/>
    </row>
    <row r="24" spans="1:11" ht="18" customHeight="1" thickBot="1" x14ac:dyDescent="0.25">
      <c r="A24" s="72">
        <v>3</v>
      </c>
      <c r="B24" s="597" t="str">
        <f>$B$5</f>
        <v>3AJPSucy</v>
      </c>
      <c r="C24" s="563"/>
      <c r="D24" s="563"/>
      <c r="E24" s="564"/>
      <c r="F24" s="598" t="str">
        <f>$B$8</f>
        <v>6US Villejuif A</v>
      </c>
      <c r="G24" s="563"/>
      <c r="H24" s="563"/>
      <c r="I24" s="564"/>
      <c r="J24" s="177"/>
      <c r="K24" s="175"/>
    </row>
    <row r="25" spans="1:11" ht="21" thickBot="1" x14ac:dyDescent="0.25">
      <c r="A25" s="610" t="s">
        <v>20</v>
      </c>
      <c r="B25" s="611"/>
      <c r="C25" s="612">
        <f>IF('Calendriers 60'!$A$45&lt;&gt;"",'Calendriers 60'!$A$45,"")</f>
        <v>46169</v>
      </c>
      <c r="D25" s="612"/>
      <c r="E25" s="613"/>
      <c r="F25" s="179" t="s">
        <v>21</v>
      </c>
      <c r="G25" s="614" t="str">
        <f>IF('Calendriers 60'!$B$48&lt;&gt;"",'Calendriers 60'!$B$48,"")</f>
        <v>Etoile de Bry</v>
      </c>
      <c r="H25" s="615"/>
      <c r="I25" s="616"/>
      <c r="J25" s="538"/>
      <c r="K25" s="539"/>
    </row>
    <row r="26" spans="1:11" ht="18" customHeight="1" x14ac:dyDescent="0.2">
      <c r="A26" s="180">
        <v>1</v>
      </c>
      <c r="B26" s="566" t="str">
        <f>$B$3</f>
        <v>1AB Saint Mandé</v>
      </c>
      <c r="C26" s="567"/>
      <c r="D26" s="567"/>
      <c r="E26" s="567"/>
      <c r="F26" s="568" t="str">
        <f>$B$8</f>
        <v>6US Villejuif A</v>
      </c>
      <c r="G26" s="567"/>
      <c r="H26" s="567"/>
      <c r="I26" s="569"/>
      <c r="J26" s="4"/>
      <c r="K26" s="5"/>
    </row>
    <row r="27" spans="1:11" ht="18" customHeight="1" x14ac:dyDescent="0.2">
      <c r="A27" s="180">
        <v>2</v>
      </c>
      <c r="B27" s="604" t="str">
        <f>$B$4</f>
        <v>2ACB Nogent</v>
      </c>
      <c r="C27" s="605"/>
      <c r="D27" s="605"/>
      <c r="E27" s="606"/>
      <c r="F27" s="607" t="str">
        <f>$B$5</f>
        <v>3AJPSucy</v>
      </c>
      <c r="G27" s="608"/>
      <c r="H27" s="608"/>
      <c r="I27" s="609"/>
      <c r="J27" s="177"/>
      <c r="K27" s="175"/>
    </row>
    <row r="28" spans="1:11" ht="18" customHeight="1" thickBot="1" x14ac:dyDescent="0.25">
      <c r="A28" s="190">
        <v>3</v>
      </c>
      <c r="B28" s="583" t="str">
        <f>$B$6</f>
        <v>4Etoile de Bry</v>
      </c>
      <c r="C28" s="584"/>
      <c r="D28" s="584"/>
      <c r="E28" s="585"/>
      <c r="F28" s="586" t="str">
        <f>$B$7</f>
        <v>5JB Vincennes A</v>
      </c>
      <c r="G28" s="584"/>
      <c r="H28" s="584"/>
      <c r="I28" s="585"/>
      <c r="J28" s="177"/>
      <c r="K28" s="175"/>
    </row>
  </sheetData>
  <sheetProtection password="DB1B" sheet="1" objects="1" scenarios="1"/>
  <mergeCells count="65">
    <mergeCell ref="B14:E14"/>
    <mergeCell ref="F14:I14"/>
    <mergeCell ref="J13:K13"/>
    <mergeCell ref="B10:E10"/>
    <mergeCell ref="J9:K9"/>
    <mergeCell ref="B11:E11"/>
    <mergeCell ref="F11:I11"/>
    <mergeCell ref="F10:I10"/>
    <mergeCell ref="B12:E12"/>
    <mergeCell ref="F12:I12"/>
    <mergeCell ref="A13:B13"/>
    <mergeCell ref="C13:E13"/>
    <mergeCell ref="G13:I13"/>
    <mergeCell ref="B5:E5"/>
    <mergeCell ref="F5:I5"/>
    <mergeCell ref="B6:E6"/>
    <mergeCell ref="F6:I6"/>
    <mergeCell ref="A9:B9"/>
    <mergeCell ref="C9:E9"/>
    <mergeCell ref="G9:I9"/>
    <mergeCell ref="F7:I7"/>
    <mergeCell ref="F8:I8"/>
    <mergeCell ref="B7:E7"/>
    <mergeCell ref="B8:E8"/>
    <mergeCell ref="B4:E4"/>
    <mergeCell ref="F4:I4"/>
    <mergeCell ref="A1:I1"/>
    <mergeCell ref="A2:E2"/>
    <mergeCell ref="F2:I2"/>
    <mergeCell ref="B3:E3"/>
    <mergeCell ref="F3:I3"/>
    <mergeCell ref="B22:E22"/>
    <mergeCell ref="F22:I22"/>
    <mergeCell ref="A25:B25"/>
    <mergeCell ref="C25:E25"/>
    <mergeCell ref="B23:E23"/>
    <mergeCell ref="F23:I23"/>
    <mergeCell ref="B24:E24"/>
    <mergeCell ref="F24:I24"/>
    <mergeCell ref="B15:E15"/>
    <mergeCell ref="F15:I15"/>
    <mergeCell ref="A17:B17"/>
    <mergeCell ref="C17:E17"/>
    <mergeCell ref="G17:I17"/>
    <mergeCell ref="B16:E16"/>
    <mergeCell ref="F16:I16"/>
    <mergeCell ref="J17:K17"/>
    <mergeCell ref="B18:E18"/>
    <mergeCell ref="F18:I18"/>
    <mergeCell ref="A21:B21"/>
    <mergeCell ref="C21:E21"/>
    <mergeCell ref="G21:I21"/>
    <mergeCell ref="J21:K21"/>
    <mergeCell ref="B20:E20"/>
    <mergeCell ref="F20:I20"/>
    <mergeCell ref="B19:E19"/>
    <mergeCell ref="F19:I19"/>
    <mergeCell ref="B28:E28"/>
    <mergeCell ref="F28:I28"/>
    <mergeCell ref="G25:I25"/>
    <mergeCell ref="J25:K25"/>
    <mergeCell ref="B26:E26"/>
    <mergeCell ref="F26:I26"/>
    <mergeCell ref="B27:E27"/>
    <mergeCell ref="F27:I27"/>
  </mergeCells>
  <printOptions horizontalCentered="1"/>
  <pageMargins left="0" right="0" top="0.59055118110236227" bottom="0.59055118110236227" header="0.31496062992125984" footer="0.31496062992125984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Button 1">
              <controlPr locked="0" defaultSize="0" print="0" autoFill="0" autoPict="0" macro="[0]!RazDiv155">
                <anchor moveWithCells="1" sizeWithCells="1">
                  <from>
                    <xdr:col>12</xdr:col>
                    <xdr:colOff>0</xdr:colOff>
                    <xdr:row>11</xdr:row>
                    <xdr:rowOff>0</xdr:rowOff>
                  </from>
                  <to>
                    <xdr:col>13</xdr:col>
                    <xdr:colOff>66675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Button 2">
              <controlPr locked="0" defaultSize="0" print="0" autoFill="0" autoPict="0" macro="[0]!RazDiv260">
                <anchor moveWithCells="1" sizeWithCells="1">
                  <from>
                    <xdr:col>12</xdr:col>
                    <xdr:colOff>0</xdr:colOff>
                    <xdr:row>11</xdr:row>
                    <xdr:rowOff>0</xdr:rowOff>
                  </from>
                  <to>
                    <xdr:col>13</xdr:col>
                    <xdr:colOff>66675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55"/>
  <dimension ref="A1:O28"/>
  <sheetViews>
    <sheetView zoomScale="90" zoomScaleNormal="90" workbookViewId="0">
      <selection sqref="A1:I1"/>
    </sheetView>
  </sheetViews>
  <sheetFormatPr baseColWidth="10" defaultRowHeight="12.75" x14ac:dyDescent="0.2"/>
  <cols>
    <col min="1" max="1" width="3.28515625" style="1" customWidth="1"/>
    <col min="2" max="9" width="10.7109375" style="1" customWidth="1"/>
    <col min="10" max="11" width="6.7109375" style="1" customWidth="1"/>
    <col min="12" max="16384" width="11.42578125" style="2"/>
  </cols>
  <sheetData>
    <row r="1" spans="1:15" ht="27" thickBot="1" x14ac:dyDescent="0.25">
      <c r="A1" s="506" t="s">
        <v>443</v>
      </c>
      <c r="B1" s="507"/>
      <c r="C1" s="507"/>
      <c r="D1" s="507"/>
      <c r="E1" s="507"/>
      <c r="F1" s="507"/>
      <c r="G1" s="507"/>
      <c r="H1" s="507"/>
      <c r="I1" s="508"/>
    </row>
    <row r="2" spans="1:15" ht="21" thickBot="1" x14ac:dyDescent="0.25">
      <c r="A2" s="509" t="s">
        <v>0</v>
      </c>
      <c r="B2" s="510"/>
      <c r="C2" s="510"/>
      <c r="D2" s="510"/>
      <c r="E2" s="511"/>
      <c r="F2" s="512" t="s">
        <v>1</v>
      </c>
      <c r="G2" s="513"/>
      <c r="H2" s="513"/>
      <c r="I2" s="514"/>
    </row>
    <row r="3" spans="1:15" ht="18" customHeight="1" x14ac:dyDescent="0.2">
      <c r="A3" s="62">
        <v>1</v>
      </c>
      <c r="B3" s="515" t="str">
        <f>'Divisions 60'!B24</f>
        <v>1Boule Marollaise</v>
      </c>
      <c r="C3" s="516"/>
      <c r="D3" s="516"/>
      <c r="E3" s="517"/>
      <c r="F3" s="503" t="s">
        <v>383</v>
      </c>
      <c r="G3" s="504"/>
      <c r="H3" s="504"/>
      <c r="I3" s="505"/>
      <c r="J3" s="3"/>
      <c r="K3" s="3"/>
      <c r="O3" s="160" t="s">
        <v>223</v>
      </c>
    </row>
    <row r="4" spans="1:15" ht="18" customHeight="1" x14ac:dyDescent="0.2">
      <c r="A4" s="56">
        <v>2</v>
      </c>
      <c r="B4" s="500" t="str">
        <f>'Divisions 60'!$B$25</f>
        <v>2Club Village Créteil</v>
      </c>
      <c r="C4" s="501"/>
      <c r="D4" s="501"/>
      <c r="E4" s="502"/>
      <c r="F4" s="503" t="s">
        <v>283</v>
      </c>
      <c r="G4" s="504"/>
      <c r="H4" s="504"/>
      <c r="I4" s="505"/>
      <c r="J4" s="3"/>
      <c r="K4" s="3"/>
      <c r="O4" s="160" t="s">
        <v>224</v>
      </c>
    </row>
    <row r="5" spans="1:15" ht="18" customHeight="1" x14ac:dyDescent="0.2">
      <c r="A5" s="56">
        <v>3</v>
      </c>
      <c r="B5" s="500" t="str">
        <f>'Divisions 60'!$B$26</f>
        <v>3Mont Mesly A</v>
      </c>
      <c r="C5" s="501"/>
      <c r="D5" s="501"/>
      <c r="E5" s="502"/>
      <c r="F5" s="503" t="s">
        <v>283</v>
      </c>
      <c r="G5" s="632"/>
      <c r="H5" s="632"/>
      <c r="I5" s="633"/>
      <c r="J5" s="3"/>
      <c r="K5" s="3"/>
      <c r="O5" s="160" t="s">
        <v>226</v>
      </c>
    </row>
    <row r="6" spans="1:15" ht="18" customHeight="1" x14ac:dyDescent="0.2">
      <c r="A6" s="56">
        <v>4</v>
      </c>
      <c r="B6" s="500" t="str">
        <f>'Divisions 60'!$B$27</f>
        <v>4Club Noiséen</v>
      </c>
      <c r="C6" s="501"/>
      <c r="D6" s="501"/>
      <c r="E6" s="502"/>
      <c r="F6" s="503" t="s">
        <v>382</v>
      </c>
      <c r="G6" s="632"/>
      <c r="H6" s="632"/>
      <c r="I6" s="633"/>
      <c r="J6" s="3"/>
      <c r="K6" s="3"/>
      <c r="O6" s="160" t="s">
        <v>225</v>
      </c>
    </row>
    <row r="7" spans="1:15" ht="18" customHeight="1" x14ac:dyDescent="0.2">
      <c r="A7" s="159">
        <v>5</v>
      </c>
      <c r="B7" s="500" t="str">
        <f>'Divisions 60'!$B$28</f>
        <v>5US Ormesson</v>
      </c>
      <c r="C7" s="501"/>
      <c r="D7" s="501"/>
      <c r="E7" s="502"/>
      <c r="F7" s="503" t="s">
        <v>385</v>
      </c>
      <c r="G7" s="449"/>
      <c r="H7" s="449"/>
      <c r="I7" s="634"/>
      <c r="J7" s="3"/>
      <c r="K7" s="3"/>
      <c r="O7" s="160"/>
    </row>
    <row r="8" spans="1:15" ht="18" customHeight="1" thickBot="1" x14ac:dyDescent="0.25">
      <c r="A8" s="159">
        <v>6</v>
      </c>
      <c r="B8" s="500" t="str">
        <f>'Divisions 60'!$B$29</f>
        <v>6Exempt</v>
      </c>
      <c r="C8" s="501"/>
      <c r="D8" s="501"/>
      <c r="E8" s="502"/>
      <c r="F8" s="617"/>
      <c r="G8" s="635"/>
      <c r="H8" s="635"/>
      <c r="I8" s="636"/>
      <c r="J8" s="3"/>
      <c r="K8" s="3"/>
      <c r="O8" s="160"/>
    </row>
    <row r="9" spans="1:15" ht="21" customHeight="1" thickBot="1" x14ac:dyDescent="0.25">
      <c r="A9" s="529" t="s">
        <v>20</v>
      </c>
      <c r="B9" s="530"/>
      <c r="C9" s="531">
        <f>IF('Calendriers 60'!$A$9&lt;&gt;"",'Calendriers 60'!$A$9,"")</f>
        <v>46120</v>
      </c>
      <c r="D9" s="531"/>
      <c r="E9" s="532"/>
      <c r="F9" s="64" t="s">
        <v>21</v>
      </c>
      <c r="G9" s="533" t="str">
        <f>IF('Calendriers 60'!$B$13&lt;&gt;"",'Calendriers 60'!$B$13,"")</f>
        <v>Boule Marollaise</v>
      </c>
      <c r="H9" s="533"/>
      <c r="I9" s="534"/>
      <c r="J9" s="544" t="s">
        <v>42</v>
      </c>
      <c r="K9" s="545"/>
    </row>
    <row r="10" spans="1:15" ht="18" customHeight="1" x14ac:dyDescent="0.2">
      <c r="A10" s="211">
        <v>1</v>
      </c>
      <c r="B10" s="522" t="str">
        <f>$B$3</f>
        <v>1Boule Marollaise</v>
      </c>
      <c r="C10" s="523"/>
      <c r="D10" s="523"/>
      <c r="E10" s="525"/>
      <c r="F10" s="524" t="str">
        <f>$B$4</f>
        <v>2Club Village Créteil</v>
      </c>
      <c r="G10" s="523"/>
      <c r="H10" s="523"/>
      <c r="I10" s="525"/>
      <c r="J10" s="4"/>
      <c r="K10" s="5"/>
    </row>
    <row r="11" spans="1:15" ht="18" customHeight="1" x14ac:dyDescent="0.2">
      <c r="A11" s="67">
        <v>2</v>
      </c>
      <c r="B11" s="628" t="str">
        <f>$B$5</f>
        <v>3Mont Mesly A</v>
      </c>
      <c r="C11" s="629"/>
      <c r="D11" s="629"/>
      <c r="E11" s="630"/>
      <c r="F11" s="631" t="str">
        <f>$B$6</f>
        <v>4Club Noiséen</v>
      </c>
      <c r="G11" s="621"/>
      <c r="H11" s="621"/>
      <c r="I11" s="622"/>
      <c r="J11" s="177"/>
      <c r="K11" s="175"/>
    </row>
    <row r="12" spans="1:15" ht="18" customHeight="1" thickBot="1" x14ac:dyDescent="0.25">
      <c r="A12" s="186">
        <v>3</v>
      </c>
      <c r="B12" s="558" t="str">
        <f>$B$7</f>
        <v>5US Ormesson</v>
      </c>
      <c r="C12" s="559"/>
      <c r="D12" s="559"/>
      <c r="E12" s="561"/>
      <c r="F12" s="560" t="str">
        <f>$B$8</f>
        <v>6Exempt</v>
      </c>
      <c r="G12" s="563"/>
      <c r="H12" s="563"/>
      <c r="I12" s="564"/>
      <c r="J12" s="177"/>
      <c r="K12" s="175"/>
    </row>
    <row r="13" spans="1:15" ht="21" customHeight="1" thickBot="1" x14ac:dyDescent="0.25">
      <c r="A13" s="550" t="s">
        <v>20</v>
      </c>
      <c r="B13" s="551"/>
      <c r="C13" s="552">
        <f>IF('Calendriers 60'!$A$18&lt;&gt;"",'Calendriers 60'!$A$18,"")</f>
        <v>46127</v>
      </c>
      <c r="D13" s="552"/>
      <c r="E13" s="553"/>
      <c r="F13" s="69" t="s">
        <v>21</v>
      </c>
      <c r="G13" s="554" t="str">
        <f>IF('Calendriers 60'!$B$22&lt;&gt;"",'Calendriers 60'!$B$22,"")</f>
        <v>Mont Mesly</v>
      </c>
      <c r="H13" s="554"/>
      <c r="I13" s="555"/>
      <c r="J13" s="538"/>
      <c r="K13" s="539"/>
    </row>
    <row r="14" spans="1:15" ht="18" customHeight="1" x14ac:dyDescent="0.2">
      <c r="A14" s="212">
        <v>1</v>
      </c>
      <c r="B14" s="556" t="str">
        <f>$B$3</f>
        <v>1Boule Marollaise</v>
      </c>
      <c r="C14" s="541"/>
      <c r="D14" s="541"/>
      <c r="E14" s="543"/>
      <c r="F14" s="557" t="str">
        <f>$B$5</f>
        <v>3Mont Mesly A</v>
      </c>
      <c r="G14" s="541"/>
      <c r="H14" s="541"/>
      <c r="I14" s="543"/>
      <c r="J14" s="4"/>
      <c r="K14" s="5"/>
    </row>
    <row r="15" spans="1:15" ht="21" customHeight="1" x14ac:dyDescent="0.2">
      <c r="A15" s="68">
        <v>2</v>
      </c>
      <c r="B15" s="626" t="str">
        <f>$B$4</f>
        <v>2Club Village Créteil</v>
      </c>
      <c r="C15" s="621"/>
      <c r="D15" s="621"/>
      <c r="E15" s="622"/>
      <c r="F15" s="627" t="str">
        <f>$B$7</f>
        <v>5US Ormesson</v>
      </c>
      <c r="G15" s="621"/>
      <c r="H15" s="621"/>
      <c r="I15" s="622"/>
      <c r="J15" s="177"/>
      <c r="K15" s="175"/>
    </row>
    <row r="16" spans="1:15" ht="18" customHeight="1" thickBot="1" x14ac:dyDescent="0.25">
      <c r="A16" s="187">
        <v>4</v>
      </c>
      <c r="B16" s="562" t="str">
        <f>$B$6</f>
        <v>4Club Noiséen</v>
      </c>
      <c r="C16" s="637"/>
      <c r="D16" s="637"/>
      <c r="E16" s="638"/>
      <c r="F16" s="565" t="str">
        <f>$B$8</f>
        <v>6Exempt</v>
      </c>
      <c r="G16" s="563"/>
      <c r="H16" s="563"/>
      <c r="I16" s="564"/>
      <c r="J16" s="177"/>
      <c r="K16" s="175"/>
    </row>
    <row r="17" spans="1:11" ht="21" customHeight="1" thickBot="1" x14ac:dyDescent="0.25">
      <c r="A17" s="591" t="s">
        <v>20</v>
      </c>
      <c r="B17" s="592"/>
      <c r="C17" s="599">
        <f>IF('Calendriers 60'!$A$27&lt;&gt;"",'Calendriers 60'!$A$27,"")</f>
        <v>46148</v>
      </c>
      <c r="D17" s="599"/>
      <c r="E17" s="600"/>
      <c r="F17" s="70" t="s">
        <v>21</v>
      </c>
      <c r="G17" s="601" t="str">
        <f>IF('Calendriers 60'!$B$31&lt;&gt;"",'Calendriers 60'!$B$31,"")</f>
        <v>US Ormesson</v>
      </c>
      <c r="H17" s="602"/>
      <c r="I17" s="603"/>
      <c r="J17" s="538"/>
      <c r="K17" s="539"/>
    </row>
    <row r="18" spans="1:11" ht="18" customHeight="1" x14ac:dyDescent="0.2">
      <c r="A18" s="213">
        <v>1</v>
      </c>
      <c r="B18" s="540" t="str">
        <f>$B$3</f>
        <v>1Boule Marollaise</v>
      </c>
      <c r="C18" s="541"/>
      <c r="D18" s="541"/>
      <c r="E18" s="543"/>
      <c r="F18" s="542" t="str">
        <f>$B$6</f>
        <v>4Club Noiséen</v>
      </c>
      <c r="G18" s="541"/>
      <c r="H18" s="541"/>
      <c r="I18" s="543"/>
      <c r="J18" s="4"/>
      <c r="K18" s="5"/>
    </row>
    <row r="19" spans="1:11" ht="18" customHeight="1" x14ac:dyDescent="0.2">
      <c r="A19" s="257">
        <v>2</v>
      </c>
      <c r="B19" s="620" t="str">
        <f>$B$4</f>
        <v>2Club Village Créteil</v>
      </c>
      <c r="C19" s="621"/>
      <c r="D19" s="621"/>
      <c r="E19" s="622"/>
      <c r="F19" s="623" t="str">
        <f>$B$8</f>
        <v>6Exempt</v>
      </c>
      <c r="G19" s="624"/>
      <c r="H19" s="624"/>
      <c r="I19" s="625"/>
      <c r="J19" s="177"/>
      <c r="K19" s="175"/>
    </row>
    <row r="20" spans="1:11" ht="18" customHeight="1" thickBot="1" x14ac:dyDescent="0.25">
      <c r="A20" s="188">
        <v>3</v>
      </c>
      <c r="B20" s="593" t="str">
        <f>$B$5</f>
        <v>3Mont Mesly A</v>
      </c>
      <c r="C20" s="563"/>
      <c r="D20" s="563"/>
      <c r="E20" s="564"/>
      <c r="F20" s="594" t="str">
        <f>$B$7</f>
        <v>5US Ormesson</v>
      </c>
      <c r="G20" s="595"/>
      <c r="H20" s="595"/>
      <c r="I20" s="596"/>
      <c r="J20" s="177"/>
      <c r="K20" s="175"/>
    </row>
    <row r="21" spans="1:11" ht="21" thickBot="1" x14ac:dyDescent="0.25">
      <c r="A21" s="576" t="s">
        <v>20</v>
      </c>
      <c r="B21" s="577"/>
      <c r="C21" s="578">
        <f>IF('Calendriers 60'!$A$36&lt;&gt;"",'Calendriers 60'!$A$36,"")</f>
        <v>46162</v>
      </c>
      <c r="D21" s="578"/>
      <c r="E21" s="579"/>
      <c r="F21" s="71" t="s">
        <v>21</v>
      </c>
      <c r="G21" s="580" t="str">
        <f>IF('Calendriers 60'!$B$40&lt;&gt;"",'Calendriers 60'!$B$40,"")</f>
        <v>Club Village Créteil</v>
      </c>
      <c r="H21" s="581"/>
      <c r="I21" s="582"/>
      <c r="J21" s="538"/>
      <c r="K21" s="539"/>
    </row>
    <row r="22" spans="1:11" ht="18" customHeight="1" x14ac:dyDescent="0.2">
      <c r="A22" s="72">
        <v>1</v>
      </c>
      <c r="B22" s="570" t="str">
        <f>$B$3</f>
        <v>1Boule Marollaise</v>
      </c>
      <c r="C22" s="519"/>
      <c r="D22" s="519"/>
      <c r="E22" s="520"/>
      <c r="F22" s="571" t="str">
        <f>$B$7</f>
        <v>5US Ormesson</v>
      </c>
      <c r="G22" s="519"/>
      <c r="H22" s="519"/>
      <c r="I22" s="520"/>
      <c r="J22" s="4"/>
      <c r="K22" s="5"/>
    </row>
    <row r="23" spans="1:11" ht="18" customHeight="1" x14ac:dyDescent="0.2">
      <c r="A23" s="72">
        <v>2</v>
      </c>
      <c r="B23" s="572" t="str">
        <f>$B$4</f>
        <v>2Club Village Créteil</v>
      </c>
      <c r="C23" s="573"/>
      <c r="D23" s="573"/>
      <c r="E23" s="574"/>
      <c r="F23" s="575" t="str">
        <f>$B$6</f>
        <v>4Club Noiséen</v>
      </c>
      <c r="G23" s="573"/>
      <c r="H23" s="573"/>
      <c r="I23" s="574"/>
      <c r="J23" s="177"/>
      <c r="K23" s="175"/>
    </row>
    <row r="24" spans="1:11" ht="18" customHeight="1" thickBot="1" x14ac:dyDescent="0.25">
      <c r="A24" s="72">
        <v>3</v>
      </c>
      <c r="B24" s="597" t="str">
        <f>$B$5</f>
        <v>3Mont Mesly A</v>
      </c>
      <c r="C24" s="563"/>
      <c r="D24" s="563"/>
      <c r="E24" s="564"/>
      <c r="F24" s="598" t="str">
        <f>$B$8</f>
        <v>6Exempt</v>
      </c>
      <c r="G24" s="563"/>
      <c r="H24" s="563"/>
      <c r="I24" s="564"/>
      <c r="J24" s="177"/>
      <c r="K24" s="175"/>
    </row>
    <row r="25" spans="1:11" ht="21" thickBot="1" x14ac:dyDescent="0.25">
      <c r="A25" s="610" t="s">
        <v>20</v>
      </c>
      <c r="B25" s="611"/>
      <c r="C25" s="612">
        <f>IF('Calendriers 60'!$A$45&lt;&gt;"",'Calendriers 60'!$A$45,"")</f>
        <v>46169</v>
      </c>
      <c r="D25" s="612"/>
      <c r="E25" s="613"/>
      <c r="F25" s="179" t="s">
        <v>21</v>
      </c>
      <c r="G25" s="614" t="str">
        <f>IF('Calendriers 60'!$B$49&lt;&gt;"",'Calendriers 60'!$B$49,"")</f>
        <v>Club Noiséen Pet</v>
      </c>
      <c r="H25" s="615"/>
      <c r="I25" s="616"/>
      <c r="J25" s="538"/>
      <c r="K25" s="539"/>
    </row>
    <row r="26" spans="1:11" ht="18" customHeight="1" x14ac:dyDescent="0.2">
      <c r="A26" s="180">
        <v>1</v>
      </c>
      <c r="B26" s="566" t="str">
        <f>$B$3</f>
        <v>1Boule Marollaise</v>
      </c>
      <c r="C26" s="567"/>
      <c r="D26" s="567"/>
      <c r="E26" s="567"/>
      <c r="F26" s="568" t="str">
        <f>$B$8</f>
        <v>6Exempt</v>
      </c>
      <c r="G26" s="567"/>
      <c r="H26" s="567"/>
      <c r="I26" s="569"/>
      <c r="J26" s="4"/>
      <c r="K26" s="5"/>
    </row>
    <row r="27" spans="1:11" ht="18" customHeight="1" x14ac:dyDescent="0.2">
      <c r="A27" s="180">
        <v>2</v>
      </c>
      <c r="B27" s="604" t="str">
        <f>$B$4</f>
        <v>2Club Village Créteil</v>
      </c>
      <c r="C27" s="605"/>
      <c r="D27" s="605"/>
      <c r="E27" s="606"/>
      <c r="F27" s="607" t="str">
        <f>$B$5</f>
        <v>3Mont Mesly A</v>
      </c>
      <c r="G27" s="608"/>
      <c r="H27" s="608"/>
      <c r="I27" s="609"/>
      <c r="J27" s="177"/>
      <c r="K27" s="175"/>
    </row>
    <row r="28" spans="1:11" ht="18" customHeight="1" thickBot="1" x14ac:dyDescent="0.25">
      <c r="A28" s="190">
        <v>3</v>
      </c>
      <c r="B28" s="583" t="str">
        <f>$B$6</f>
        <v>4Club Noiséen</v>
      </c>
      <c r="C28" s="584"/>
      <c r="D28" s="584"/>
      <c r="E28" s="585"/>
      <c r="F28" s="586" t="str">
        <f>$B$7</f>
        <v>5US Ormesson</v>
      </c>
      <c r="G28" s="584"/>
      <c r="H28" s="584"/>
      <c r="I28" s="585"/>
      <c r="J28" s="177"/>
      <c r="K28" s="175"/>
    </row>
  </sheetData>
  <sheetProtection password="DB1B" sheet="1" objects="1" scenarios="1"/>
  <mergeCells count="65">
    <mergeCell ref="B28:E28"/>
    <mergeCell ref="F28:I28"/>
    <mergeCell ref="J25:K25"/>
    <mergeCell ref="B26:E26"/>
    <mergeCell ref="F26:I26"/>
    <mergeCell ref="B27:E27"/>
    <mergeCell ref="F27:I27"/>
    <mergeCell ref="B23:E23"/>
    <mergeCell ref="F23:I23"/>
    <mergeCell ref="B24:E24"/>
    <mergeCell ref="F24:I24"/>
    <mergeCell ref="A25:B25"/>
    <mergeCell ref="C25:E25"/>
    <mergeCell ref="G25:I25"/>
    <mergeCell ref="A21:B21"/>
    <mergeCell ref="C21:E21"/>
    <mergeCell ref="G21:I21"/>
    <mergeCell ref="J21:K21"/>
    <mergeCell ref="B22:E22"/>
    <mergeCell ref="F22:I22"/>
    <mergeCell ref="B12:E12"/>
    <mergeCell ref="B16:E16"/>
    <mergeCell ref="F16:I16"/>
    <mergeCell ref="F12:I12"/>
    <mergeCell ref="B20:E20"/>
    <mergeCell ref="F20:I20"/>
    <mergeCell ref="A13:B13"/>
    <mergeCell ref="C13:E13"/>
    <mergeCell ref="G13:I13"/>
    <mergeCell ref="A17:B17"/>
    <mergeCell ref="C17:E17"/>
    <mergeCell ref="G17:I17"/>
    <mergeCell ref="B4:E4"/>
    <mergeCell ref="F4:I4"/>
    <mergeCell ref="A1:I1"/>
    <mergeCell ref="A2:E2"/>
    <mergeCell ref="F2:I2"/>
    <mergeCell ref="B3:E3"/>
    <mergeCell ref="F3:I3"/>
    <mergeCell ref="J9:K9"/>
    <mergeCell ref="B5:E5"/>
    <mergeCell ref="F5:I5"/>
    <mergeCell ref="B6:E6"/>
    <mergeCell ref="F6:I6"/>
    <mergeCell ref="B7:E7"/>
    <mergeCell ref="B8:E8"/>
    <mergeCell ref="F7:I7"/>
    <mergeCell ref="F8:I8"/>
    <mergeCell ref="B10:E10"/>
    <mergeCell ref="F10:I10"/>
    <mergeCell ref="B11:E11"/>
    <mergeCell ref="F11:I11"/>
    <mergeCell ref="A9:B9"/>
    <mergeCell ref="C9:E9"/>
    <mergeCell ref="G9:I9"/>
    <mergeCell ref="J13:K13"/>
    <mergeCell ref="B14:E14"/>
    <mergeCell ref="F14:I14"/>
    <mergeCell ref="B15:E15"/>
    <mergeCell ref="F15:I15"/>
    <mergeCell ref="J17:K17"/>
    <mergeCell ref="B18:E18"/>
    <mergeCell ref="F18:I18"/>
    <mergeCell ref="B19:E19"/>
    <mergeCell ref="F19:I19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241" r:id="rId3" name="Button 1">
              <controlPr locked="0" defaultSize="0" print="0" autoFill="0" autoPict="0" macro="[0]!RazDiv260">
                <anchor moveWithCells="1" sizeWithCells="1">
                  <from>
                    <xdr:col>12</xdr:col>
                    <xdr:colOff>0</xdr:colOff>
                    <xdr:row>12</xdr:row>
                    <xdr:rowOff>9525</xdr:rowOff>
                  </from>
                  <to>
                    <xdr:col>13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8"/>
  <dimension ref="A1:O28"/>
  <sheetViews>
    <sheetView zoomScale="90" zoomScaleNormal="90" workbookViewId="0">
      <selection sqref="A1:I1"/>
    </sheetView>
  </sheetViews>
  <sheetFormatPr baseColWidth="10" defaultRowHeight="12.75" x14ac:dyDescent="0.2"/>
  <cols>
    <col min="1" max="1" width="3.28515625" style="1" customWidth="1"/>
    <col min="2" max="9" width="10.7109375" style="1" customWidth="1"/>
    <col min="10" max="11" width="6.7109375" style="1" customWidth="1"/>
    <col min="12" max="16384" width="11.42578125" style="2"/>
  </cols>
  <sheetData>
    <row r="1" spans="1:15" ht="27" thickBot="1" x14ac:dyDescent="0.25">
      <c r="A1" s="506" t="s">
        <v>444</v>
      </c>
      <c r="B1" s="507"/>
      <c r="C1" s="507"/>
      <c r="D1" s="507"/>
      <c r="E1" s="507"/>
      <c r="F1" s="507"/>
      <c r="G1" s="507"/>
      <c r="H1" s="507"/>
      <c r="I1" s="508"/>
    </row>
    <row r="2" spans="1:15" ht="21" thickBot="1" x14ac:dyDescent="0.25">
      <c r="A2" s="509" t="s">
        <v>0</v>
      </c>
      <c r="B2" s="510"/>
      <c r="C2" s="510"/>
      <c r="D2" s="510"/>
      <c r="E2" s="511"/>
      <c r="F2" s="512" t="s">
        <v>1</v>
      </c>
      <c r="G2" s="513"/>
      <c r="H2" s="513"/>
      <c r="I2" s="514"/>
    </row>
    <row r="3" spans="1:15" ht="18" customHeight="1" x14ac:dyDescent="0.2">
      <c r="A3" s="62">
        <v>1</v>
      </c>
      <c r="B3" s="515" t="str">
        <f>'Divisions 60'!H24</f>
        <v>1AAS Fresnes B</v>
      </c>
      <c r="C3" s="516"/>
      <c r="D3" s="516"/>
      <c r="E3" s="517"/>
      <c r="F3" s="503" t="s">
        <v>358</v>
      </c>
      <c r="G3" s="504"/>
      <c r="H3" s="504"/>
      <c r="I3" s="505"/>
      <c r="J3" s="3"/>
      <c r="K3" s="3"/>
      <c r="O3" s="160" t="s">
        <v>223</v>
      </c>
    </row>
    <row r="4" spans="1:15" ht="18" customHeight="1" x14ac:dyDescent="0.2">
      <c r="A4" s="56">
        <v>2</v>
      </c>
      <c r="B4" s="500" t="str">
        <f>'Divisions 60'!$H$25</f>
        <v>2Boule Chevillaise A</v>
      </c>
      <c r="C4" s="501"/>
      <c r="D4" s="501"/>
      <c r="E4" s="502"/>
      <c r="F4" s="503" t="s">
        <v>384</v>
      </c>
      <c r="G4" s="504"/>
      <c r="H4" s="504"/>
      <c r="I4" s="505"/>
      <c r="J4" s="3"/>
      <c r="K4" s="3"/>
      <c r="O4" s="160" t="s">
        <v>224</v>
      </c>
    </row>
    <row r="5" spans="1:15" ht="18" customHeight="1" x14ac:dyDescent="0.2">
      <c r="A5" s="56">
        <v>3</v>
      </c>
      <c r="B5" s="500" t="str">
        <f>'Divisions 60'!$H$26</f>
        <v>3JB Vincennes B</v>
      </c>
      <c r="C5" s="501"/>
      <c r="D5" s="501"/>
      <c r="E5" s="502"/>
      <c r="F5" s="503" t="s">
        <v>243</v>
      </c>
      <c r="G5" s="504"/>
      <c r="H5" s="504"/>
      <c r="I5" s="505"/>
      <c r="J5" s="3"/>
      <c r="K5" s="3"/>
      <c r="O5" s="160" t="s">
        <v>226</v>
      </c>
    </row>
    <row r="6" spans="1:15" ht="18" customHeight="1" x14ac:dyDescent="0.2">
      <c r="A6" s="56">
        <v>4</v>
      </c>
      <c r="B6" s="500" t="str">
        <f>'Divisions 60'!$H$27</f>
        <v>4Thiais Pétanq'club B</v>
      </c>
      <c r="C6" s="501"/>
      <c r="D6" s="501"/>
      <c r="E6" s="502"/>
      <c r="F6" s="503" t="s">
        <v>244</v>
      </c>
      <c r="G6" s="504"/>
      <c r="H6" s="504"/>
      <c r="I6" s="505"/>
      <c r="J6" s="3"/>
      <c r="K6" s="3"/>
      <c r="O6" s="160" t="s">
        <v>225</v>
      </c>
    </row>
    <row r="7" spans="1:15" ht="18" customHeight="1" x14ac:dyDescent="0.2">
      <c r="A7" s="159">
        <v>5</v>
      </c>
      <c r="B7" s="500" t="str">
        <f>'Divisions 60'!$H$28</f>
        <v>5Pet Rungissoise A</v>
      </c>
      <c r="C7" s="501"/>
      <c r="D7" s="501"/>
      <c r="E7" s="502"/>
      <c r="F7" s="503" t="s">
        <v>325</v>
      </c>
      <c r="G7" s="632"/>
      <c r="H7" s="632"/>
      <c r="I7" s="633"/>
      <c r="J7" s="3"/>
      <c r="K7" s="3"/>
      <c r="O7" s="160"/>
    </row>
    <row r="8" spans="1:15" ht="18" customHeight="1" thickBot="1" x14ac:dyDescent="0.25">
      <c r="A8" s="159">
        <v>6</v>
      </c>
      <c r="B8" s="500" t="str">
        <f>'Divisions 60'!$H$29</f>
        <v>6Exempt</v>
      </c>
      <c r="C8" s="501"/>
      <c r="D8" s="501"/>
      <c r="E8" s="502"/>
      <c r="F8" s="617"/>
      <c r="G8" s="618"/>
      <c r="H8" s="618"/>
      <c r="I8" s="619"/>
      <c r="J8" s="3"/>
      <c r="K8" s="3"/>
      <c r="O8" s="160"/>
    </row>
    <row r="9" spans="1:15" ht="21" customHeight="1" thickBot="1" x14ac:dyDescent="0.25">
      <c r="A9" s="529" t="s">
        <v>20</v>
      </c>
      <c r="B9" s="530"/>
      <c r="C9" s="531">
        <f>IF('Calendriers 60'!$A$9&lt;&gt;"",'Calendriers 60'!$A$9,"")</f>
        <v>46120</v>
      </c>
      <c r="D9" s="531"/>
      <c r="E9" s="532"/>
      <c r="F9" s="64" t="s">
        <v>21</v>
      </c>
      <c r="G9" s="533" t="str">
        <f>IF('Calendriers 60'!$B$14&lt;&gt;"",'Calendriers 60'!$B$14,"")</f>
        <v>AAS Fresnes</v>
      </c>
      <c r="H9" s="533"/>
      <c r="I9" s="534"/>
      <c r="J9" s="544"/>
      <c r="K9" s="545"/>
      <c r="O9" s="160"/>
    </row>
    <row r="10" spans="1:15" ht="18" customHeight="1" x14ac:dyDescent="0.2">
      <c r="A10" s="211">
        <v>1</v>
      </c>
      <c r="B10" s="522" t="str">
        <f>$B$3</f>
        <v>1AAS Fresnes B</v>
      </c>
      <c r="C10" s="523"/>
      <c r="D10" s="523"/>
      <c r="E10" s="525"/>
      <c r="F10" s="524" t="str">
        <f>$B$4</f>
        <v>2Boule Chevillaise A</v>
      </c>
      <c r="G10" s="523"/>
      <c r="H10" s="523"/>
      <c r="I10" s="525"/>
      <c r="J10" s="4"/>
      <c r="K10" s="5"/>
      <c r="O10" s="160"/>
    </row>
    <row r="11" spans="1:15" ht="18" customHeight="1" x14ac:dyDescent="0.2">
      <c r="A11" s="67">
        <v>2</v>
      </c>
      <c r="B11" s="628" t="str">
        <f>$B$5</f>
        <v>3JB Vincennes B</v>
      </c>
      <c r="C11" s="629"/>
      <c r="D11" s="629"/>
      <c r="E11" s="630"/>
      <c r="F11" s="631" t="str">
        <f>$B$6</f>
        <v>4Thiais Pétanq'club B</v>
      </c>
      <c r="G11" s="621"/>
      <c r="H11" s="621"/>
      <c r="I11" s="622"/>
      <c r="J11" s="177"/>
      <c r="K11" s="175"/>
    </row>
    <row r="12" spans="1:15" ht="21" customHeight="1" thickBot="1" x14ac:dyDescent="0.25">
      <c r="A12" s="186">
        <v>3</v>
      </c>
      <c r="B12" s="558" t="str">
        <f>$B$7</f>
        <v>5Pet Rungissoise A</v>
      </c>
      <c r="C12" s="559"/>
      <c r="D12" s="559"/>
      <c r="E12" s="561"/>
      <c r="F12" s="560" t="str">
        <f>$B$8</f>
        <v>6Exempt</v>
      </c>
      <c r="G12" s="563"/>
      <c r="H12" s="563"/>
      <c r="I12" s="564"/>
      <c r="J12" s="177"/>
      <c r="K12" s="175"/>
    </row>
    <row r="13" spans="1:15" ht="18" customHeight="1" thickBot="1" x14ac:dyDescent="0.25">
      <c r="A13" s="550" t="s">
        <v>20</v>
      </c>
      <c r="B13" s="551"/>
      <c r="C13" s="552">
        <f>IF('Calendriers 60'!$A$18&lt;&gt;"",'Calendriers 60'!$A$18,"")</f>
        <v>46127</v>
      </c>
      <c r="D13" s="552"/>
      <c r="E13" s="553"/>
      <c r="F13" s="69" t="s">
        <v>21</v>
      </c>
      <c r="G13" s="554" t="str">
        <f>IF('Calendriers 60'!$B$23&lt;&gt;"",'Calendriers 60'!$B$23,"")</f>
        <v>JB Vincennes</v>
      </c>
      <c r="H13" s="554"/>
      <c r="I13" s="555"/>
      <c r="J13" s="538"/>
      <c r="K13" s="539"/>
    </row>
    <row r="14" spans="1:15" ht="18" customHeight="1" x14ac:dyDescent="0.2">
      <c r="A14" s="212">
        <v>1</v>
      </c>
      <c r="B14" s="556" t="str">
        <f>$B$3</f>
        <v>1AAS Fresnes B</v>
      </c>
      <c r="C14" s="541"/>
      <c r="D14" s="541"/>
      <c r="E14" s="543"/>
      <c r="F14" s="557" t="str">
        <f>$B$5</f>
        <v>3JB Vincennes B</v>
      </c>
      <c r="G14" s="541"/>
      <c r="H14" s="541"/>
      <c r="I14" s="543"/>
      <c r="J14" s="4"/>
      <c r="K14" s="5"/>
    </row>
    <row r="15" spans="1:15" ht="21" customHeight="1" x14ac:dyDescent="0.2">
      <c r="A15" s="68">
        <v>2</v>
      </c>
      <c r="B15" s="626" t="str">
        <f>$B$4</f>
        <v>2Boule Chevillaise A</v>
      </c>
      <c r="C15" s="621"/>
      <c r="D15" s="621"/>
      <c r="E15" s="622"/>
      <c r="F15" s="627" t="str">
        <f>$B$7</f>
        <v>5Pet Rungissoise A</v>
      </c>
      <c r="G15" s="621"/>
      <c r="H15" s="621"/>
      <c r="I15" s="622"/>
      <c r="J15" s="177"/>
      <c r="K15" s="175"/>
    </row>
    <row r="16" spans="1:15" ht="18" customHeight="1" thickBot="1" x14ac:dyDescent="0.25">
      <c r="A16" s="187">
        <v>4</v>
      </c>
      <c r="B16" s="562" t="str">
        <f>$B$6</f>
        <v>4Thiais Pétanq'club B</v>
      </c>
      <c r="C16" s="637"/>
      <c r="D16" s="637"/>
      <c r="E16" s="638"/>
      <c r="F16" s="565" t="str">
        <f>$B$8</f>
        <v>6Exempt</v>
      </c>
      <c r="G16" s="563"/>
      <c r="H16" s="563"/>
      <c r="I16" s="564"/>
      <c r="J16" s="177"/>
      <c r="K16" s="175"/>
    </row>
    <row r="17" spans="1:11" ht="18" customHeight="1" thickBot="1" x14ac:dyDescent="0.25">
      <c r="A17" s="591" t="s">
        <v>20</v>
      </c>
      <c r="B17" s="592"/>
      <c r="C17" s="599">
        <f>IF('Calendriers 60'!$A$27&lt;&gt;"",'Calendriers 60'!$A$27,"")</f>
        <v>46148</v>
      </c>
      <c r="D17" s="599"/>
      <c r="E17" s="600"/>
      <c r="F17" s="70" t="s">
        <v>21</v>
      </c>
      <c r="G17" s="601" t="str">
        <f>IF('Calendriers 60'!$B$32&lt;&gt;"",'Calendriers 60'!$B$32,"")</f>
        <v>Pet Rungissoise</v>
      </c>
      <c r="H17" s="602"/>
      <c r="I17" s="603"/>
      <c r="J17" s="538"/>
      <c r="K17" s="539"/>
    </row>
    <row r="18" spans="1:11" ht="18" customHeight="1" x14ac:dyDescent="0.2">
      <c r="A18" s="213">
        <v>1</v>
      </c>
      <c r="B18" s="540" t="str">
        <f>$B$3</f>
        <v>1AAS Fresnes B</v>
      </c>
      <c r="C18" s="541"/>
      <c r="D18" s="541"/>
      <c r="E18" s="543"/>
      <c r="F18" s="542" t="str">
        <f>$B$6</f>
        <v>4Thiais Pétanq'club B</v>
      </c>
      <c r="G18" s="541"/>
      <c r="H18" s="541"/>
      <c r="I18" s="543"/>
      <c r="J18" s="4"/>
      <c r="K18" s="5"/>
    </row>
    <row r="19" spans="1:11" ht="18" customHeight="1" x14ac:dyDescent="0.2">
      <c r="A19" s="257">
        <v>2</v>
      </c>
      <c r="B19" s="620" t="str">
        <f>$B$4</f>
        <v>2Boule Chevillaise A</v>
      </c>
      <c r="C19" s="621"/>
      <c r="D19" s="621"/>
      <c r="E19" s="622"/>
      <c r="F19" s="623" t="str">
        <f>$B$8</f>
        <v>6Exempt</v>
      </c>
      <c r="G19" s="624"/>
      <c r="H19" s="624"/>
      <c r="I19" s="625"/>
      <c r="J19" s="177"/>
      <c r="K19" s="175"/>
    </row>
    <row r="20" spans="1:11" ht="18" customHeight="1" thickBot="1" x14ac:dyDescent="0.25">
      <c r="A20" s="188">
        <v>3</v>
      </c>
      <c r="B20" s="593" t="str">
        <f>$B$5</f>
        <v>3JB Vincennes B</v>
      </c>
      <c r="C20" s="563"/>
      <c r="D20" s="563"/>
      <c r="E20" s="564"/>
      <c r="F20" s="594" t="str">
        <f>$B$7</f>
        <v>5Pet Rungissoise A</v>
      </c>
      <c r="G20" s="595"/>
      <c r="H20" s="595"/>
      <c r="I20" s="596"/>
      <c r="J20" s="177"/>
      <c r="K20" s="175"/>
    </row>
    <row r="21" spans="1:11" ht="21" thickBot="1" x14ac:dyDescent="0.25">
      <c r="A21" s="576" t="s">
        <v>20</v>
      </c>
      <c r="B21" s="577"/>
      <c r="C21" s="578">
        <f>IF('Calendriers 60'!$A$36&lt;&gt;"",'Calendriers 60'!$A$36,"")</f>
        <v>46162</v>
      </c>
      <c r="D21" s="578"/>
      <c r="E21" s="579"/>
      <c r="F21" s="71" t="s">
        <v>21</v>
      </c>
      <c r="G21" s="580" t="str">
        <f>IF('Calendriers 60'!$B$41&lt;&gt;"",'Calendriers 60'!$B$41,"")</f>
        <v>Boule Chevillaise</v>
      </c>
      <c r="H21" s="581"/>
      <c r="I21" s="582"/>
      <c r="J21" s="538"/>
      <c r="K21" s="539"/>
    </row>
    <row r="22" spans="1:11" ht="18" customHeight="1" x14ac:dyDescent="0.2">
      <c r="A22" s="72">
        <v>1</v>
      </c>
      <c r="B22" s="570" t="str">
        <f>$B$3</f>
        <v>1AAS Fresnes B</v>
      </c>
      <c r="C22" s="519"/>
      <c r="D22" s="519"/>
      <c r="E22" s="520"/>
      <c r="F22" s="571" t="str">
        <f>$B$7</f>
        <v>5Pet Rungissoise A</v>
      </c>
      <c r="G22" s="519"/>
      <c r="H22" s="519"/>
      <c r="I22" s="520"/>
      <c r="J22" s="4"/>
      <c r="K22" s="5"/>
    </row>
    <row r="23" spans="1:11" ht="18" customHeight="1" x14ac:dyDescent="0.2">
      <c r="A23" s="72">
        <v>2</v>
      </c>
      <c r="B23" s="572" t="str">
        <f>$B$4</f>
        <v>2Boule Chevillaise A</v>
      </c>
      <c r="C23" s="573"/>
      <c r="D23" s="573"/>
      <c r="E23" s="574"/>
      <c r="F23" s="575" t="str">
        <f>$B$6</f>
        <v>4Thiais Pétanq'club B</v>
      </c>
      <c r="G23" s="573"/>
      <c r="H23" s="573"/>
      <c r="I23" s="574"/>
      <c r="J23" s="177"/>
      <c r="K23" s="175"/>
    </row>
    <row r="24" spans="1:11" ht="18" customHeight="1" thickBot="1" x14ac:dyDescent="0.25">
      <c r="A24" s="72">
        <v>3</v>
      </c>
      <c r="B24" s="597" t="str">
        <f>$B$5</f>
        <v>3JB Vincennes B</v>
      </c>
      <c r="C24" s="563"/>
      <c r="D24" s="563"/>
      <c r="E24" s="564"/>
      <c r="F24" s="598" t="str">
        <f>$B$8</f>
        <v>6Exempt</v>
      </c>
      <c r="G24" s="563"/>
      <c r="H24" s="563"/>
      <c r="I24" s="564"/>
      <c r="J24" s="177"/>
      <c r="K24" s="175"/>
    </row>
    <row r="25" spans="1:11" ht="21" thickBot="1" x14ac:dyDescent="0.25">
      <c r="A25" s="610" t="s">
        <v>20</v>
      </c>
      <c r="B25" s="611"/>
      <c r="C25" s="612">
        <f>IF('Calendriers 60'!$A$45&lt;&gt;"",'Calendriers 60'!$A$45,"")</f>
        <v>46169</v>
      </c>
      <c r="D25" s="612"/>
      <c r="E25" s="613"/>
      <c r="F25" s="179" t="s">
        <v>21</v>
      </c>
      <c r="G25" s="614" t="str">
        <f>IF('Calendriers 60'!$B$50&lt;&gt;"",'Calendriers 60'!$B$50,"")</f>
        <v>Thiais Pétanq'club</v>
      </c>
      <c r="H25" s="615"/>
      <c r="I25" s="616"/>
      <c r="J25" s="538"/>
      <c r="K25" s="539"/>
    </row>
    <row r="26" spans="1:11" ht="18" customHeight="1" x14ac:dyDescent="0.2">
      <c r="A26" s="180">
        <v>1</v>
      </c>
      <c r="B26" s="566" t="str">
        <f>$B$3</f>
        <v>1AAS Fresnes B</v>
      </c>
      <c r="C26" s="567"/>
      <c r="D26" s="567"/>
      <c r="E26" s="567"/>
      <c r="F26" s="568" t="str">
        <f>$B$8</f>
        <v>6Exempt</v>
      </c>
      <c r="G26" s="567"/>
      <c r="H26" s="567"/>
      <c r="I26" s="569"/>
      <c r="J26" s="4"/>
      <c r="K26" s="5"/>
    </row>
    <row r="27" spans="1:11" ht="18" customHeight="1" x14ac:dyDescent="0.2">
      <c r="A27" s="180">
        <v>2</v>
      </c>
      <c r="B27" s="604" t="str">
        <f>$B$4</f>
        <v>2Boule Chevillaise A</v>
      </c>
      <c r="C27" s="605"/>
      <c r="D27" s="605"/>
      <c r="E27" s="606"/>
      <c r="F27" s="607" t="str">
        <f>$B$5</f>
        <v>3JB Vincennes B</v>
      </c>
      <c r="G27" s="608"/>
      <c r="H27" s="608"/>
      <c r="I27" s="609"/>
      <c r="J27" s="177"/>
      <c r="K27" s="175"/>
    </row>
    <row r="28" spans="1:11" ht="18" customHeight="1" thickBot="1" x14ac:dyDescent="0.25">
      <c r="A28" s="190">
        <v>3</v>
      </c>
      <c r="B28" s="583" t="str">
        <f>$B$6</f>
        <v>4Thiais Pétanq'club B</v>
      </c>
      <c r="C28" s="584"/>
      <c r="D28" s="584"/>
      <c r="E28" s="585"/>
      <c r="F28" s="586" t="str">
        <f>$B$7</f>
        <v>5Pet Rungissoise A</v>
      </c>
      <c r="G28" s="584"/>
      <c r="H28" s="584"/>
      <c r="I28" s="585"/>
      <c r="J28" s="177"/>
      <c r="K28" s="175"/>
    </row>
  </sheetData>
  <sheetProtection password="DB1B" sheet="1" objects="1" scenarios="1"/>
  <mergeCells count="65">
    <mergeCell ref="B4:E4"/>
    <mergeCell ref="F4:I4"/>
    <mergeCell ref="A1:I1"/>
    <mergeCell ref="A2:E2"/>
    <mergeCell ref="F2:I2"/>
    <mergeCell ref="B3:E3"/>
    <mergeCell ref="F3:I3"/>
    <mergeCell ref="J9:K9"/>
    <mergeCell ref="B10:E10"/>
    <mergeCell ref="F10:I10"/>
    <mergeCell ref="B11:E11"/>
    <mergeCell ref="F11:I11"/>
    <mergeCell ref="B5:E5"/>
    <mergeCell ref="F5:I5"/>
    <mergeCell ref="B6:E6"/>
    <mergeCell ref="F6:I6"/>
    <mergeCell ref="A9:B9"/>
    <mergeCell ref="C9:E9"/>
    <mergeCell ref="G9:I9"/>
    <mergeCell ref="F7:I7"/>
    <mergeCell ref="F8:I8"/>
    <mergeCell ref="B7:E7"/>
    <mergeCell ref="B8:E8"/>
    <mergeCell ref="B12:E12"/>
    <mergeCell ref="F12:I12"/>
    <mergeCell ref="J13:K13"/>
    <mergeCell ref="B14:E14"/>
    <mergeCell ref="B15:E15"/>
    <mergeCell ref="F15:I15"/>
    <mergeCell ref="F14:I14"/>
    <mergeCell ref="A13:B13"/>
    <mergeCell ref="C13:E13"/>
    <mergeCell ref="G13:I13"/>
    <mergeCell ref="A17:B17"/>
    <mergeCell ref="C17:E17"/>
    <mergeCell ref="G17:I17"/>
    <mergeCell ref="J17:K17"/>
    <mergeCell ref="B16:E16"/>
    <mergeCell ref="F16:I16"/>
    <mergeCell ref="B18:E18"/>
    <mergeCell ref="F18:I18"/>
    <mergeCell ref="B19:E19"/>
    <mergeCell ref="F19:I19"/>
    <mergeCell ref="B20:E20"/>
    <mergeCell ref="F20:I20"/>
    <mergeCell ref="A21:B21"/>
    <mergeCell ref="C21:E21"/>
    <mergeCell ref="G21:I21"/>
    <mergeCell ref="J21:K21"/>
    <mergeCell ref="B22:E22"/>
    <mergeCell ref="F22:I22"/>
    <mergeCell ref="B23:E23"/>
    <mergeCell ref="F23:I23"/>
    <mergeCell ref="B24:E24"/>
    <mergeCell ref="F24:I24"/>
    <mergeCell ref="A25:B25"/>
    <mergeCell ref="C25:E25"/>
    <mergeCell ref="G25:I25"/>
    <mergeCell ref="B28:E28"/>
    <mergeCell ref="F28:I28"/>
    <mergeCell ref="J25:K25"/>
    <mergeCell ref="B26:E26"/>
    <mergeCell ref="F26:I26"/>
    <mergeCell ref="B27:E27"/>
    <mergeCell ref="F27:I27"/>
  </mergeCells>
  <printOptions horizontalCentered="1"/>
  <pageMargins left="0" right="0" top="0.59055118110236227" bottom="0.59055118110236227" header="0.31496062992125984" footer="0.31496062992125984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Button 1">
              <controlPr locked="0" defaultSize="0" print="0" autoFill="0" autoPict="0" macro="[0]!RazDiv460">
                <anchor moveWithCells="1" sizeWithCells="1">
                  <from>
                    <xdr:col>12</xdr:col>
                    <xdr:colOff>0</xdr:colOff>
                    <xdr:row>11</xdr:row>
                    <xdr:rowOff>0</xdr:rowOff>
                  </from>
                  <to>
                    <xdr:col>13</xdr:col>
                    <xdr:colOff>66675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12</vt:i4>
      </vt:variant>
    </vt:vector>
  </HeadingPairs>
  <TitlesOfParts>
    <vt:vector size="29" baseType="lpstr">
      <vt:lpstr>Tableau</vt:lpstr>
      <vt:lpstr>Clubs 60</vt:lpstr>
      <vt:lpstr>Divisions 60</vt:lpstr>
      <vt:lpstr>Calendriers 60</vt:lpstr>
      <vt:lpstr>Coord 60</vt:lpstr>
      <vt:lpstr>DIV1 60</vt:lpstr>
      <vt:lpstr>DIV2 60</vt:lpstr>
      <vt:lpstr>DIV3 60</vt:lpstr>
      <vt:lpstr>DIV4 60</vt:lpstr>
      <vt:lpstr>DIV5 60</vt:lpstr>
      <vt:lpstr>DIV6 60</vt:lpstr>
      <vt:lpstr>Classements 60</vt:lpstr>
      <vt:lpstr>RI 60</vt:lpstr>
      <vt:lpstr>Recto60</vt:lpstr>
      <vt:lpstr>Verso60</vt:lpstr>
      <vt:lpstr>Données60</vt:lpstr>
      <vt:lpstr>Liste</vt:lpstr>
      <vt:lpstr>ACDCV</vt:lpstr>
      <vt:lpstr>BCDCV</vt:lpstr>
      <vt:lpstr>'Calendriers 60'!Impression_des_titres</vt:lpstr>
      <vt:lpstr>'Classements 60'!Impression_des_titres</vt:lpstr>
      <vt:lpstr>'Calendriers 60'!Zone_d_impression</vt:lpstr>
      <vt:lpstr>'Classements 60'!Zone_d_impression</vt:lpstr>
      <vt:lpstr>'Coord 60'!Zone_d_impression</vt:lpstr>
      <vt:lpstr>'DIV1 60'!Zone_d_impression</vt:lpstr>
      <vt:lpstr>Liste!Zone_d_impression</vt:lpstr>
      <vt:lpstr>Recto60!Zone_d_impression</vt:lpstr>
      <vt:lpstr>'RI 60'!Zone_d_impression</vt:lpstr>
      <vt:lpstr>Verso60!Zone_d_impression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CONCOURS</dc:creator>
  <cp:lastModifiedBy>Jean Pierre DELVAL</cp:lastModifiedBy>
  <cp:lastPrinted>2026-03-19T09:17:29Z</cp:lastPrinted>
  <dcterms:created xsi:type="dcterms:W3CDTF">2013-06-21T10:32:41Z</dcterms:created>
  <dcterms:modified xsi:type="dcterms:W3CDTF">2026-03-19T11:50:32Z</dcterms:modified>
</cp:coreProperties>
</file>