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1" activeTab="2"/>
  </bookViews>
  <sheets>
    <sheet name="2" sheetId="1" r:id="rId1"/>
    <sheet name="1" sheetId="2" r:id="rId2"/>
    <sheet name="1 eme division" sheetId="3" r:id="rId3"/>
    <sheet name="27 02" sheetId="4" r:id="rId4"/>
    <sheet name="06 03" sheetId="5" r:id="rId5"/>
    <sheet name="27 03" sheetId="6" r:id="rId6"/>
    <sheet name="05 06" sheetId="7" r:id="rId7"/>
    <sheet name="19 06" sheetId="8" r:id="rId8"/>
    <sheet name="04 09" sheetId="9" r:id="rId9"/>
    <sheet name="18 09" sheetId="10" r:id="rId10"/>
    <sheet name="25 09" sheetId="11" r:id="rId11"/>
    <sheet name="02 10" sheetId="12" r:id="rId12"/>
    <sheet name="classement" sheetId="13" r:id="rId13"/>
  </sheets>
  <definedNames>
    <definedName name="_xlnm.Print_Area" localSheetId="0">'2'!$A$1:$AL$49</definedName>
  </definedNames>
  <calcPr fullCalcOnLoad="1"/>
</workbook>
</file>

<file path=xl/sharedStrings.xml><?xml version="1.0" encoding="utf-8"?>
<sst xmlns="http://schemas.openxmlformats.org/spreadsheetml/2006/main" count="533" uniqueCount="100">
  <si>
    <t>FEUILLE DE MATCH</t>
  </si>
  <si>
    <t xml:space="preserve">  DIVISION  N°1</t>
  </si>
  <si>
    <t>Valeur des victoires / Tête à tête = 2 pts / Doublettes = 4 pts / Triplettes / 6 pts</t>
  </si>
  <si>
    <t xml:space="preserve">Date : </t>
  </si>
  <si>
    <t xml:space="preserve">Lieu : </t>
  </si>
  <si>
    <t>Club :</t>
  </si>
  <si>
    <t>A</t>
  </si>
  <si>
    <t>B</t>
  </si>
  <si>
    <t>……………………………………………………</t>
  </si>
  <si>
    <r>
      <t>Délégué : N° de licence</t>
    </r>
    <r>
      <rPr>
        <sz val="11"/>
        <rFont val="Arial"/>
        <family val="2"/>
      </rPr>
      <t xml:space="preserve"> :…….;………………</t>
    </r>
  </si>
  <si>
    <r>
      <t>Délégué : N° de licence</t>
    </r>
    <r>
      <rPr>
        <sz val="11"/>
        <rFont val="Arial"/>
        <family val="2"/>
      </rPr>
      <t>……;;………………..</t>
    </r>
  </si>
  <si>
    <r>
      <t>Nom</t>
    </r>
    <r>
      <rPr>
        <sz val="11"/>
        <rFont val="Arial"/>
        <family val="2"/>
      </rPr>
      <t xml:space="preserve"> :…….……..….…….</t>
    </r>
    <r>
      <rPr>
        <b/>
        <sz val="11"/>
        <rFont val="Arial"/>
        <family val="2"/>
      </rPr>
      <t>Prénom</t>
    </r>
    <r>
      <rPr>
        <sz val="11"/>
        <rFont val="Arial"/>
        <family val="2"/>
      </rPr>
      <t xml:space="preserve"> :……………</t>
    </r>
  </si>
  <si>
    <r>
      <t>Nom</t>
    </r>
    <r>
      <rPr>
        <sz val="11"/>
        <rFont val="Arial"/>
        <family val="2"/>
      </rPr>
      <t xml:space="preserve"> :…………………….</t>
    </r>
    <r>
      <rPr>
        <b/>
        <sz val="11"/>
        <rFont val="Arial"/>
        <family val="2"/>
      </rPr>
      <t>Prénom</t>
    </r>
    <r>
      <rPr>
        <sz val="11"/>
        <rFont val="Arial"/>
        <family val="2"/>
      </rPr>
      <t xml:space="preserve"> :………...…</t>
    </r>
  </si>
  <si>
    <t>Composition des équipes</t>
  </si>
  <si>
    <t>Nom - Prénom</t>
  </si>
  <si>
    <t>N° licence</t>
  </si>
  <si>
    <t>Fédération Française de Pétanque &amp; Jeu Povencal</t>
  </si>
  <si>
    <t>Comité départemental des Hauts de Seine</t>
  </si>
  <si>
    <t>BP N° 75 - 92224 BAGNEUX</t>
  </si>
  <si>
    <t>Ordre des rencontres &amp; feuille de résultats</t>
  </si>
  <si>
    <t>NOM - PRENOM</t>
  </si>
  <si>
    <t>Score</t>
  </si>
  <si>
    <t>Pts</t>
  </si>
  <si>
    <t>Sous Total Pts…….&gt;</t>
  </si>
  <si>
    <r>
      <t xml:space="preserve">Total Général Equipe </t>
    </r>
    <r>
      <rPr>
        <b/>
        <sz val="16"/>
        <rFont val="Arial"/>
        <family val="2"/>
      </rPr>
      <t>A</t>
    </r>
    <r>
      <rPr>
        <b/>
        <sz val="12"/>
        <rFont val="Arial"/>
        <family val="2"/>
      </rPr>
      <t xml:space="preserve"> : Pts</t>
    </r>
  </si>
  <si>
    <r>
      <t xml:space="preserve">Total Général Equipe </t>
    </r>
    <r>
      <rPr>
        <b/>
        <sz val="16"/>
        <rFont val="Arial"/>
        <family val="2"/>
      </rPr>
      <t>B</t>
    </r>
    <r>
      <rPr>
        <b/>
        <sz val="12"/>
        <rFont val="Arial"/>
        <family val="2"/>
      </rPr>
      <t xml:space="preserve"> : Pts</t>
    </r>
  </si>
  <si>
    <t xml:space="preserve">   Equipe gagnante </t>
  </si>
  <si>
    <t>En cas d'incicident joindre un rapport</t>
  </si>
  <si>
    <t>Signature du Capitaine Equipe A</t>
  </si>
  <si>
    <t>Si présence Nom-Prénom</t>
  </si>
  <si>
    <t>Signature du Capitaine Equipe B</t>
  </si>
  <si>
    <t xml:space="preserve">   Signature de l'Arbitre</t>
  </si>
  <si>
    <t>CD 92 - CHAMPIONNAT DES CLUBS 2011 -           1ère  DIVISION</t>
  </si>
  <si>
    <t>Délégué (s)</t>
  </si>
  <si>
    <t>COMPOSITION DE LA DIVISION</t>
  </si>
  <si>
    <t>Mr SAINT LEGER</t>
  </si>
  <si>
    <t>LPA 1</t>
  </si>
  <si>
    <t>CHARLY PETANQUE 2</t>
  </si>
  <si>
    <t>CHATILLON 1</t>
  </si>
  <si>
    <t>PLESSIS ROBINSON 1</t>
  </si>
  <si>
    <t>ASBR 1</t>
  </si>
  <si>
    <t>FONTENAY 1</t>
  </si>
  <si>
    <t>PCG 1</t>
  </si>
  <si>
    <t>BAGNEUX 1</t>
  </si>
  <si>
    <t>APVH 1</t>
  </si>
  <si>
    <t>MALAKOFF 1</t>
  </si>
  <si>
    <t>CALENDRIER DES RENCONTRES</t>
  </si>
  <si>
    <t>JOURNEE 1</t>
  </si>
  <si>
    <t xml:space="preserve">JOURNEE 2 </t>
  </si>
  <si>
    <t xml:space="preserve">JOURNEE 3 </t>
  </si>
  <si>
    <t xml:space="preserve">JOURNEE 4 </t>
  </si>
  <si>
    <t xml:space="preserve">JOURNEE 5 </t>
  </si>
  <si>
    <t xml:space="preserve">JOURNEE 6 </t>
  </si>
  <si>
    <t>JOURNEE 7</t>
  </si>
  <si>
    <t>JOURNEE 8</t>
  </si>
  <si>
    <t>JOURNEE 9</t>
  </si>
  <si>
    <t>L P A  1</t>
  </si>
  <si>
    <t xml:space="preserve"> LPA 1</t>
  </si>
  <si>
    <t>A P V H 1</t>
  </si>
  <si>
    <t>A S B R 1</t>
  </si>
  <si>
    <t>P C G 1</t>
  </si>
  <si>
    <t>Date et Lieu des Rencontres</t>
  </si>
  <si>
    <t>25/9/2/10</t>
  </si>
  <si>
    <t>PLESIS ROBINSON</t>
  </si>
  <si>
    <t>L P A</t>
  </si>
  <si>
    <t>CHATILLON</t>
  </si>
  <si>
    <t>BAGNEUX</t>
  </si>
  <si>
    <t>A P V H</t>
  </si>
  <si>
    <t>FONTENAY</t>
  </si>
  <si>
    <t>CHARLY PETANQUE</t>
  </si>
  <si>
    <t>CHAMPIONNAT DES CLUBS DES HAUTS-DE-SEINE</t>
  </si>
  <si>
    <r>
      <t>RESULTATS et CLASSEMENTS  DE LA    DIVISION  - 1</t>
    </r>
    <r>
      <rPr>
        <b/>
        <i/>
        <sz val="14"/>
        <color indexed="10"/>
        <rFont val="Arial"/>
        <family val="2"/>
      </rPr>
      <t xml:space="preserve">  </t>
    </r>
  </si>
  <si>
    <t xml:space="preserve"> JOURNEE DU 27/2/2011</t>
  </si>
  <si>
    <t>Lieu de la rencontre</t>
  </si>
  <si>
    <t>EQUIPES</t>
  </si>
  <si>
    <t>Tête à tête</t>
  </si>
  <si>
    <t>S/S TOTAL</t>
  </si>
  <si>
    <t>Doublette</t>
  </si>
  <si>
    <t>Triplette</t>
  </si>
  <si>
    <t>TOTAL</t>
  </si>
  <si>
    <t>RESPONSABLE</t>
  </si>
  <si>
    <t>CLASSEMENT</t>
  </si>
  <si>
    <t>PT AVERAGE</t>
  </si>
  <si>
    <t>Goal-average</t>
  </si>
  <si>
    <t>Nb rencontres</t>
  </si>
  <si>
    <t>Défaite</t>
  </si>
  <si>
    <t>Nul</t>
  </si>
  <si>
    <t>Victoire</t>
  </si>
  <si>
    <t>POINTS</t>
  </si>
  <si>
    <t>ST LEGER</t>
  </si>
  <si>
    <t xml:space="preserve"> JOURNEE DU 6/3/2011</t>
  </si>
  <si>
    <t xml:space="preserve"> JOURNEE DU 27/3/2011 </t>
  </si>
  <si>
    <t xml:space="preserve"> JOURNEE DU 5/6/2011</t>
  </si>
  <si>
    <t xml:space="preserve"> JOURNEE DU 19/6/2011</t>
  </si>
  <si>
    <t xml:space="preserve"> JOURNEE DU 4/9/2011</t>
  </si>
  <si>
    <t xml:space="preserve"> JOURNEE DU 18/9/2011</t>
  </si>
  <si>
    <t xml:space="preserve"> JOURNEE DU 25/9/2011</t>
  </si>
  <si>
    <t xml:space="preserve"> JOURNEE DU 2/10/2011</t>
  </si>
  <si>
    <r>
      <t>RESULTATS et CLASSEMENTS  DE LA    DIVISION  -  1</t>
    </r>
    <r>
      <rPr>
        <b/>
        <i/>
        <sz val="14"/>
        <color indexed="10"/>
        <rFont val="Arial"/>
        <family val="2"/>
      </rPr>
      <t xml:space="preserve">  </t>
    </r>
  </si>
  <si>
    <t xml:space="preserve"> JOURNEE DU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</si>
</sst>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\-MMM;@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4"/>
      <name val="Arial"/>
      <family val="2"/>
    </font>
    <font>
      <b/>
      <i/>
      <sz val="18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color indexed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1"/>
      <color indexed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8"/>
      <name val="Verdana"/>
      <family val="2"/>
    </font>
    <font>
      <sz val="12"/>
      <name val="Verdana"/>
      <family val="2"/>
    </font>
    <font>
      <sz val="14"/>
      <name val="Verdana"/>
      <family val="2"/>
    </font>
    <font>
      <b/>
      <sz val="13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color indexed="10"/>
      <name val="Arial"/>
      <family val="2"/>
    </font>
    <font>
      <b/>
      <sz val="9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0" borderId="0">
      <alignment/>
      <protection/>
    </xf>
    <xf numFmtId="164" fontId="10" fillId="4" borderId="0" applyNumberFormat="0" applyBorder="0" applyAlignment="0" applyProtection="0"/>
    <xf numFmtId="164" fontId="11" fillId="20" borderId="4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18" fillId="23" borderId="9" applyNumberFormat="0" applyAlignment="0" applyProtection="0"/>
  </cellStyleXfs>
  <cellXfs count="155">
    <xf numFmtId="164" fontId="0" fillId="0" borderId="0" xfId="0" applyAlignment="1">
      <alignment/>
    </xf>
    <xf numFmtId="164" fontId="19" fillId="0" borderId="0" xfId="0" applyFont="1" applyAlignment="1">
      <alignment horizontal="center"/>
    </xf>
    <xf numFmtId="164" fontId="20" fillId="0" borderId="0" xfId="0" applyFont="1" applyBorder="1" applyAlignment="1">
      <alignment horizontal="center"/>
    </xf>
    <xf numFmtId="164" fontId="20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20" fillId="0" borderId="10" xfId="0" applyFont="1" applyBorder="1" applyAlignment="1">
      <alignment horizontal="center"/>
    </xf>
    <xf numFmtId="164" fontId="21" fillId="0" borderId="0" xfId="0" applyFont="1" applyBorder="1" applyAlignment="1">
      <alignment horizontal="left"/>
    </xf>
    <xf numFmtId="164" fontId="22" fillId="0" borderId="11" xfId="0" applyFont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23" fillId="0" borderId="11" xfId="0" applyFont="1" applyBorder="1" applyAlignment="1">
      <alignment horizontal="left"/>
    </xf>
    <xf numFmtId="164" fontId="23" fillId="0" borderId="0" xfId="0" applyFont="1" applyBorder="1" applyAlignment="1">
      <alignment horizontal="left"/>
    </xf>
    <xf numFmtId="164" fontId="23" fillId="0" borderId="12" xfId="0" applyFont="1" applyBorder="1" applyAlignment="1">
      <alignment/>
    </xf>
    <xf numFmtId="164" fontId="23" fillId="0" borderId="13" xfId="0" applyFont="1" applyBorder="1" applyAlignment="1">
      <alignment/>
    </xf>
    <xf numFmtId="164" fontId="0" fillId="0" borderId="13" xfId="0" applyBorder="1" applyAlignment="1">
      <alignment/>
    </xf>
    <xf numFmtId="164" fontId="24" fillId="0" borderId="14" xfId="0" applyFont="1" applyBorder="1" applyAlignment="1">
      <alignment horizontal="left"/>
    </xf>
    <xf numFmtId="164" fontId="25" fillId="0" borderId="11" xfId="0" applyFont="1" applyBorder="1" applyAlignment="1">
      <alignment horizontal="center"/>
    </xf>
    <xf numFmtId="164" fontId="26" fillId="0" borderId="0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23" fillId="0" borderId="15" xfId="0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15" xfId="0" applyBorder="1" applyAlignment="1">
      <alignment horizontal="center"/>
    </xf>
    <xf numFmtId="164" fontId="0" fillId="0" borderId="16" xfId="0" applyBorder="1" applyAlignment="1">
      <alignment horizontal="center"/>
    </xf>
    <xf numFmtId="164" fontId="27" fillId="0" borderId="16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27" fillId="0" borderId="0" xfId="0" applyFont="1" applyBorder="1" applyAlignment="1">
      <alignment horizontal="center"/>
    </xf>
    <xf numFmtId="164" fontId="21" fillId="0" borderId="11" xfId="0" applyFont="1" applyBorder="1" applyAlignment="1">
      <alignment horizontal="center"/>
    </xf>
    <xf numFmtId="164" fontId="23" fillId="0" borderId="11" xfId="0" applyFont="1" applyBorder="1" applyAlignment="1">
      <alignment horizontal="center"/>
    </xf>
    <xf numFmtId="164" fontId="28" fillId="0" borderId="17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28" fillId="0" borderId="18" xfId="0" applyFont="1" applyBorder="1" applyAlignment="1">
      <alignment horizontal="center"/>
    </xf>
    <xf numFmtId="164" fontId="0" fillId="0" borderId="18" xfId="0" applyBorder="1" applyAlignment="1">
      <alignment horizontal="center"/>
    </xf>
    <xf numFmtId="164" fontId="28" fillId="0" borderId="19" xfId="0" applyFont="1" applyBorder="1" applyAlignment="1">
      <alignment horizontal="center"/>
    </xf>
    <xf numFmtId="164" fontId="0" fillId="0" borderId="19" xfId="0" applyBorder="1" applyAlignment="1">
      <alignment horizontal="center"/>
    </xf>
    <xf numFmtId="164" fontId="28" fillId="0" borderId="0" xfId="0" applyFont="1" applyBorder="1" applyAlignment="1">
      <alignment horizontal="center"/>
    </xf>
    <xf numFmtId="164" fontId="29" fillId="0" borderId="10" xfId="0" applyFont="1" applyBorder="1" applyAlignment="1">
      <alignment horizontal="center"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25" fillId="0" borderId="11" xfId="0" applyFont="1" applyBorder="1" applyAlignment="1">
      <alignment horizontal="center" vertical="center"/>
    </xf>
    <xf numFmtId="164" fontId="23" fillId="0" borderId="20" xfId="0" applyFont="1" applyBorder="1" applyAlignment="1">
      <alignment/>
    </xf>
    <xf numFmtId="164" fontId="0" fillId="0" borderId="21" xfId="0" applyBorder="1" applyAlignment="1">
      <alignment/>
    </xf>
    <xf numFmtId="164" fontId="30" fillId="0" borderId="22" xfId="0" applyFont="1" applyBorder="1" applyAlignment="1">
      <alignment horizontal="left"/>
    </xf>
    <xf numFmtId="164" fontId="23" fillId="0" borderId="20" xfId="0" applyFont="1" applyBorder="1" applyAlignment="1">
      <alignment horizontal="left"/>
    </xf>
    <xf numFmtId="164" fontId="23" fillId="0" borderId="21" xfId="0" applyFont="1" applyBorder="1" applyAlignment="1">
      <alignment horizontal="left"/>
    </xf>
    <xf numFmtId="164" fontId="31" fillId="0" borderId="21" xfId="0" applyFont="1" applyBorder="1" applyAlignment="1">
      <alignment horizontal="center"/>
    </xf>
    <xf numFmtId="164" fontId="28" fillId="0" borderId="23" xfId="0" applyFont="1" applyBorder="1" applyAlignment="1">
      <alignment horizontal="center"/>
    </xf>
    <xf numFmtId="164" fontId="0" fillId="0" borderId="24" xfId="0" applyFont="1" applyBorder="1" applyAlignment="1">
      <alignment horizontal="center"/>
    </xf>
    <xf numFmtId="164" fontId="0" fillId="0" borderId="25" xfId="0" applyFont="1" applyBorder="1" applyAlignment="1">
      <alignment horizontal="center"/>
    </xf>
    <xf numFmtId="164" fontId="0" fillId="0" borderId="0" xfId="0" applyAlignment="1">
      <alignment textRotation="180" wrapText="1"/>
    </xf>
    <xf numFmtId="164" fontId="23" fillId="0" borderId="17" xfId="0" applyFont="1" applyBorder="1" applyAlignment="1">
      <alignment horizontal="center"/>
    </xf>
    <xf numFmtId="164" fontId="0" fillId="0" borderId="23" xfId="0" applyBorder="1" applyAlignment="1">
      <alignment horizontal="center"/>
    </xf>
    <xf numFmtId="164" fontId="0" fillId="0" borderId="26" xfId="0" applyBorder="1" applyAlignment="1">
      <alignment horizontal="center"/>
    </xf>
    <xf numFmtId="164" fontId="0" fillId="0" borderId="27" xfId="0" applyBorder="1" applyAlignment="1">
      <alignment horizontal="center"/>
    </xf>
    <xf numFmtId="164" fontId="0" fillId="0" borderId="0" xfId="0" applyAlignment="1">
      <alignment textRotation="180"/>
    </xf>
    <xf numFmtId="164" fontId="23" fillId="0" borderId="18" xfId="0" applyFont="1" applyBorder="1" applyAlignment="1">
      <alignment horizontal="center"/>
    </xf>
    <xf numFmtId="164" fontId="28" fillId="0" borderId="28" xfId="0" applyFont="1" applyBorder="1" applyAlignment="1">
      <alignment horizontal="right"/>
    </xf>
    <xf numFmtId="164" fontId="0" fillId="0" borderId="29" xfId="0" applyBorder="1" applyAlignment="1">
      <alignment horizontal="center"/>
    </xf>
    <xf numFmtId="164" fontId="0" fillId="0" borderId="30" xfId="0" applyBorder="1" applyAlignment="1">
      <alignment horizontal="center"/>
    </xf>
    <xf numFmtId="164" fontId="0" fillId="0" borderId="31" xfId="0" applyBorder="1" applyAlignment="1">
      <alignment horizontal="center"/>
    </xf>
    <xf numFmtId="164" fontId="0" fillId="0" borderId="32" xfId="0" applyBorder="1" applyAlignment="1">
      <alignment horizontal="center"/>
    </xf>
    <xf numFmtId="164" fontId="0" fillId="0" borderId="33" xfId="0" applyBorder="1" applyAlignment="1">
      <alignment horizontal="center"/>
    </xf>
    <xf numFmtId="164" fontId="0" fillId="0" borderId="34" xfId="0" applyBorder="1" applyAlignment="1">
      <alignment horizontal="center"/>
    </xf>
    <xf numFmtId="164" fontId="0" fillId="0" borderId="35" xfId="0" applyBorder="1" applyAlignment="1">
      <alignment horizontal="center"/>
    </xf>
    <xf numFmtId="164" fontId="0" fillId="0" borderId="36" xfId="0" applyBorder="1" applyAlignment="1">
      <alignment horizontal="center"/>
    </xf>
    <xf numFmtId="164" fontId="0" fillId="0" borderId="37" xfId="0" applyBorder="1" applyAlignment="1">
      <alignment horizontal="center"/>
    </xf>
    <xf numFmtId="164" fontId="0" fillId="0" borderId="38" xfId="0" applyBorder="1" applyAlignment="1">
      <alignment horizontal="center"/>
    </xf>
    <xf numFmtId="164" fontId="0" fillId="0" borderId="39" xfId="0" applyBorder="1" applyAlignment="1">
      <alignment horizontal="center"/>
    </xf>
    <xf numFmtId="164" fontId="0" fillId="0" borderId="40" xfId="0" applyBorder="1" applyAlignment="1">
      <alignment horizontal="center"/>
    </xf>
    <xf numFmtId="164" fontId="0" fillId="0" borderId="41" xfId="0" applyBorder="1" applyAlignment="1">
      <alignment horizontal="center"/>
    </xf>
    <xf numFmtId="164" fontId="0" fillId="0" borderId="42" xfId="0" applyBorder="1" applyAlignment="1">
      <alignment horizontal="center"/>
    </xf>
    <xf numFmtId="164" fontId="0" fillId="0" borderId="43" xfId="0" applyBorder="1" applyAlignment="1">
      <alignment horizontal="center"/>
    </xf>
    <xf numFmtId="164" fontId="32" fillId="0" borderId="11" xfId="0" applyFont="1" applyBorder="1" applyAlignment="1">
      <alignment horizontal="left"/>
    </xf>
    <xf numFmtId="164" fontId="0" fillId="0" borderId="11" xfId="0" applyBorder="1" applyAlignment="1">
      <alignment horizontal="center"/>
    </xf>
    <xf numFmtId="164" fontId="32" fillId="0" borderId="0" xfId="0" applyFont="1" applyBorder="1" applyAlignment="1">
      <alignment horizontal="right"/>
    </xf>
    <xf numFmtId="164" fontId="28" fillId="0" borderId="44" xfId="0" applyFont="1" applyBorder="1" applyAlignment="1">
      <alignment vertical="center"/>
    </xf>
    <xf numFmtId="164" fontId="28" fillId="0" borderId="0" xfId="0" applyFont="1" applyBorder="1" applyAlignment="1">
      <alignment vertical="center"/>
    </xf>
    <xf numFmtId="164" fontId="9" fillId="0" borderId="0" xfId="51">
      <alignment/>
      <protection/>
    </xf>
    <xf numFmtId="164" fontId="33" fillId="11" borderId="11" xfId="51" applyFont="1" applyFill="1" applyBorder="1" applyAlignment="1">
      <alignment horizontal="center" vertical="center" wrapText="1"/>
      <protection/>
    </xf>
    <xf numFmtId="164" fontId="9" fillId="0" borderId="0" xfId="51" applyFont="1" applyAlignment="1">
      <alignment horizontal="center" vertical="center" wrapText="1"/>
      <protection/>
    </xf>
    <xf numFmtId="164" fontId="34" fillId="24" borderId="11" xfId="51" applyFont="1" applyFill="1" applyBorder="1" applyAlignment="1">
      <alignment horizontal="center"/>
      <protection/>
    </xf>
    <xf numFmtId="164" fontId="35" fillId="20" borderId="11" xfId="51" applyFont="1" applyFill="1" applyBorder="1" applyAlignment="1">
      <alignment horizontal="center" vertical="center" wrapText="1"/>
      <protection/>
    </xf>
    <xf numFmtId="164" fontId="36" fillId="0" borderId="11" xfId="51" applyFont="1" applyBorder="1" applyAlignment="1">
      <alignment horizontal="center" vertical="center" wrapText="1"/>
      <protection/>
    </xf>
    <xf numFmtId="164" fontId="9" fillId="0" borderId="45" xfId="51" applyFont="1" applyBorder="1" applyAlignment="1">
      <alignment horizontal="center" vertical="center" wrapText="1"/>
      <protection/>
    </xf>
    <xf numFmtId="164" fontId="9" fillId="0" borderId="15" xfId="51" applyFont="1" applyBorder="1" applyAlignment="1">
      <alignment horizontal="center" vertical="center" wrapText="1"/>
      <protection/>
    </xf>
    <xf numFmtId="164" fontId="9" fillId="0" borderId="16" xfId="51" applyFont="1" applyBorder="1" applyAlignment="1">
      <alignment horizontal="center" vertical="center" wrapText="1"/>
      <protection/>
    </xf>
    <xf numFmtId="164" fontId="9" fillId="0" borderId="21" xfId="51" applyBorder="1" applyAlignment="1">
      <alignment/>
      <protection/>
    </xf>
    <xf numFmtId="164" fontId="37" fillId="0" borderId="45" xfId="51" applyFont="1" applyFill="1" applyBorder="1" applyAlignment="1">
      <alignment horizontal="center"/>
      <protection/>
    </xf>
    <xf numFmtId="164" fontId="28" fillId="0" borderId="11" xfId="0" applyFont="1" applyBorder="1" applyAlignment="1">
      <alignment horizontal="center"/>
    </xf>
    <xf numFmtId="164" fontId="9" fillId="0" borderId="0" xfId="51" applyBorder="1">
      <alignment/>
      <protection/>
    </xf>
    <xf numFmtId="164" fontId="38" fillId="15" borderId="11" xfId="51" applyFont="1" applyFill="1" applyBorder="1" applyAlignment="1">
      <alignment horizontal="center" vertical="center" wrapText="1"/>
      <protection/>
    </xf>
    <xf numFmtId="164" fontId="39" fillId="0" borderId="0" xfId="51" applyFont="1">
      <alignment/>
      <protection/>
    </xf>
    <xf numFmtId="164" fontId="9" fillId="0" borderId="46" xfId="51" applyBorder="1" applyAlignment="1">
      <alignment/>
      <protection/>
    </xf>
    <xf numFmtId="165" fontId="37" fillId="0" borderId="12" xfId="51" applyNumberFormat="1" applyFont="1" applyBorder="1" applyAlignment="1">
      <alignment horizontal="center" vertical="center" wrapText="1"/>
      <protection/>
    </xf>
    <xf numFmtId="165" fontId="37" fillId="0" borderId="13" xfId="51" applyNumberFormat="1" applyFont="1" applyBorder="1" applyAlignment="1">
      <alignment horizontal="center" vertical="center" wrapText="1"/>
      <protection/>
    </xf>
    <xf numFmtId="165" fontId="37" fillId="0" borderId="14" xfId="51" applyNumberFormat="1" applyFont="1" applyBorder="1" applyAlignment="1">
      <alignment horizontal="center" vertical="center" wrapText="1"/>
      <protection/>
    </xf>
    <xf numFmtId="164" fontId="37" fillId="0" borderId="20" xfId="51" applyFont="1" applyBorder="1" applyAlignment="1">
      <alignment horizontal="center"/>
      <protection/>
    </xf>
    <xf numFmtId="164" fontId="37" fillId="0" borderId="21" xfId="51" applyFont="1" applyBorder="1" applyAlignment="1">
      <alignment horizontal="center"/>
      <protection/>
    </xf>
    <xf numFmtId="164" fontId="37" fillId="0" borderId="22" xfId="51" applyFont="1" applyBorder="1" applyAlignment="1">
      <alignment horizontal="center"/>
      <protection/>
    </xf>
    <xf numFmtId="164" fontId="32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40" fillId="0" borderId="0" xfId="0" applyFont="1" applyBorder="1" applyAlignment="1">
      <alignment horizontal="center"/>
    </xf>
    <xf numFmtId="164" fontId="41" fillId="0" borderId="0" xfId="0" applyFont="1" applyAlignment="1">
      <alignment/>
    </xf>
    <xf numFmtId="164" fontId="32" fillId="0" borderId="0" xfId="0" applyFont="1" applyAlignment="1">
      <alignment horizontal="left"/>
    </xf>
    <xf numFmtId="164" fontId="32" fillId="25" borderId="0" xfId="0" applyFont="1" applyFill="1" applyBorder="1" applyAlignment="1">
      <alignment horizontal="center"/>
    </xf>
    <xf numFmtId="164" fontId="32" fillId="0" borderId="11" xfId="0" applyFont="1" applyBorder="1" applyAlignment="1">
      <alignment horizontal="center"/>
    </xf>
    <xf numFmtId="164" fontId="0" fillId="0" borderId="47" xfId="0" applyBorder="1" applyAlignment="1">
      <alignment/>
    </xf>
    <xf numFmtId="164" fontId="0" fillId="0" borderId="11" xfId="0" applyBorder="1" applyAlignment="1" applyProtection="1">
      <alignment horizontal="center"/>
      <protection locked="0"/>
    </xf>
    <xf numFmtId="164" fontId="28" fillId="6" borderId="17" xfId="0" applyFont="1" applyFill="1" applyBorder="1" applyAlignment="1">
      <alignment horizontal="center"/>
    </xf>
    <xf numFmtId="164" fontId="0" fillId="0" borderId="11" xfId="0" applyFont="1" applyFill="1" applyBorder="1" applyAlignment="1" applyProtection="1">
      <alignment horizontal="center"/>
      <protection locked="0"/>
    </xf>
    <xf numFmtId="164" fontId="32" fillId="25" borderId="17" xfId="0" applyFont="1" applyFill="1" applyBorder="1" applyAlignment="1">
      <alignment horizontal="center"/>
    </xf>
    <xf numFmtId="164" fontId="32" fillId="25" borderId="19" xfId="0" applyFont="1" applyFill="1" applyBorder="1" applyAlignment="1">
      <alignment horizontal="center"/>
    </xf>
    <xf numFmtId="164" fontId="32" fillId="0" borderId="16" xfId="0" applyFont="1" applyBorder="1" applyAlignment="1">
      <alignment horizontal="center"/>
    </xf>
    <xf numFmtId="164" fontId="32" fillId="0" borderId="15" xfId="0" applyFont="1" applyBorder="1" applyAlignment="1">
      <alignment horizontal="center"/>
    </xf>
    <xf numFmtId="164" fontId="28" fillId="6" borderId="11" xfId="0" applyFont="1" applyFill="1" applyBorder="1" applyAlignment="1">
      <alignment horizontal="center"/>
    </xf>
    <xf numFmtId="164" fontId="28" fillId="6" borderId="45" xfId="0" applyFont="1" applyFill="1" applyBorder="1" applyAlignment="1">
      <alignment horizontal="center"/>
    </xf>
    <xf numFmtId="164" fontId="0" fillId="0" borderId="0" xfId="0" applyAlignment="1">
      <alignment vertical="center"/>
    </xf>
    <xf numFmtId="164" fontId="0" fillId="0" borderId="0" xfId="0" applyFill="1" applyBorder="1" applyAlignment="1">
      <alignment/>
    </xf>
    <xf numFmtId="164" fontId="28" fillId="0" borderId="0" xfId="0" applyFont="1" applyFill="1" applyBorder="1" applyAlignment="1">
      <alignment horizontal="center"/>
    </xf>
    <xf numFmtId="164" fontId="28" fillId="0" borderId="0" xfId="0" applyFont="1" applyFill="1" applyBorder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46" xfId="0" applyFill="1" applyBorder="1" applyAlignment="1">
      <alignment horizontal="center"/>
    </xf>
    <xf numFmtId="164" fontId="32" fillId="0" borderId="0" xfId="0" applyFont="1" applyFill="1" applyBorder="1" applyAlignment="1">
      <alignment horizontal="center"/>
    </xf>
    <xf numFmtId="164" fontId="28" fillId="22" borderId="11" xfId="0" applyFont="1" applyFill="1" applyBorder="1" applyAlignment="1">
      <alignment horizontal="center" vertical="center"/>
    </xf>
    <xf numFmtId="164" fontId="28" fillId="0" borderId="11" xfId="0" applyFont="1" applyBorder="1" applyAlignment="1">
      <alignment horizontal="center" vertical="center"/>
    </xf>
    <xf numFmtId="164" fontId="28" fillId="0" borderId="11" xfId="0" applyFont="1" applyBorder="1" applyAlignment="1">
      <alignment horizontal="center" vertical="center" wrapText="1"/>
    </xf>
    <xf numFmtId="164" fontId="43" fillId="0" borderId="11" xfId="0" applyFont="1" applyBorder="1" applyAlignment="1">
      <alignment horizontal="center" vertical="center"/>
    </xf>
    <xf numFmtId="164" fontId="32" fillId="25" borderId="11" xfId="0" applyFont="1" applyFill="1" applyBorder="1" applyAlignment="1">
      <alignment horizontal="center" vertical="center"/>
    </xf>
    <xf numFmtId="164" fontId="32" fillId="0" borderId="0" xfId="0" applyFont="1" applyBorder="1" applyAlignment="1">
      <alignment horizontal="center"/>
    </xf>
    <xf numFmtId="164" fontId="0" fillId="0" borderId="0" xfId="0" applyBorder="1" applyAlignment="1">
      <alignment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horizontal="center" vertical="center" wrapText="1"/>
    </xf>
    <xf numFmtId="164" fontId="0" fillId="0" borderId="13" xfId="0" applyBorder="1" applyAlignment="1">
      <alignment horizontal="center" vertical="center"/>
    </xf>
    <xf numFmtId="164" fontId="28" fillId="0" borderId="11" xfId="0" applyFont="1" applyFill="1" applyBorder="1" applyAlignment="1">
      <alignment horizontal="center" vertical="center"/>
    </xf>
    <xf numFmtId="164" fontId="28" fillId="20" borderId="11" xfId="0" applyFont="1" applyFill="1" applyBorder="1" applyAlignment="1">
      <alignment horizontal="center"/>
    </xf>
    <xf numFmtId="164" fontId="0" fillId="20" borderId="11" xfId="0" applyFill="1" applyBorder="1" applyAlignment="1">
      <alignment horizontal="center"/>
    </xf>
    <xf numFmtId="164" fontId="32" fillId="25" borderId="11" xfId="0" applyFont="1" applyFill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4" fontId="0" fillId="0" borderId="11" xfId="0" applyFill="1" applyBorder="1" applyAlignment="1">
      <alignment horizontal="center"/>
    </xf>
    <xf numFmtId="164" fontId="28" fillId="0" borderId="0" xfId="0" applyFont="1" applyBorder="1" applyAlignment="1">
      <alignment/>
    </xf>
    <xf numFmtId="164" fontId="0" fillId="0" borderId="0" xfId="0" applyAlignment="1">
      <alignment/>
    </xf>
    <xf numFmtId="164" fontId="32" fillId="0" borderId="0" xfId="0" applyFont="1" applyAlignment="1">
      <alignment/>
    </xf>
    <xf numFmtId="164" fontId="32" fillId="0" borderId="11" xfId="0" applyFont="1" applyBorder="1" applyAlignment="1">
      <alignment/>
    </xf>
    <xf numFmtId="164" fontId="28" fillId="0" borderId="0" xfId="0" applyFont="1" applyFill="1" applyBorder="1" applyAlignment="1">
      <alignment/>
    </xf>
    <xf numFmtId="164" fontId="28" fillId="22" borderId="11" xfId="0" applyFont="1" applyFill="1" applyBorder="1" applyAlignment="1">
      <alignment vertical="center"/>
    </xf>
    <xf numFmtId="164" fontId="0" fillId="0" borderId="0" xfId="0" applyFill="1" applyBorder="1" applyAlignment="1">
      <alignment/>
    </xf>
    <xf numFmtId="164" fontId="28" fillId="0" borderId="11" xfId="0" applyFont="1" applyFill="1" applyBorder="1" applyAlignment="1">
      <alignment vertical="center"/>
    </xf>
    <xf numFmtId="164" fontId="0" fillId="7" borderId="11" xfId="0" applyFill="1" applyBorder="1" applyAlignment="1">
      <alignment horizontal="center"/>
    </xf>
    <xf numFmtId="164" fontId="0" fillId="0" borderId="21" xfId="0" applyFill="1" applyBorder="1" applyAlignment="1">
      <alignment horizontal="center"/>
    </xf>
    <xf numFmtId="164" fontId="28" fillId="22" borderId="11" xfId="0" applyFont="1" applyFill="1" applyBorder="1" applyAlignment="1">
      <alignment horizontal="center"/>
    </xf>
    <xf numFmtId="164" fontId="32" fillId="6" borderId="11" xfId="0" applyFont="1" applyFill="1" applyBorder="1" applyAlignment="1">
      <alignment horizontal="center"/>
    </xf>
    <xf numFmtId="164" fontId="44" fillId="0" borderId="11" xfId="0" applyFont="1" applyFill="1" applyBorder="1" applyAlignment="1">
      <alignment horizontal="center"/>
    </xf>
    <xf numFmtId="164" fontId="44" fillId="6" borderId="11" xfId="0" applyFont="1" applyFill="1" applyBorder="1" applyAlignment="1">
      <alignment horizontal="center"/>
    </xf>
    <xf numFmtId="164" fontId="28" fillId="0" borderId="0" xfId="0" applyFont="1" applyFill="1" applyBorder="1" applyAlignment="1">
      <alignment horizontal="center"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_2009 02 05 - calendrier 2eme  division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133350</xdr:rowOff>
    </xdr:from>
    <xdr:to>
      <xdr:col>32</xdr:col>
      <xdr:colOff>28575</xdr:colOff>
      <xdr:row>14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647700" y="800100"/>
          <a:ext cx="5172075" cy="16859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CC00CC"/>
                  </a:gs>
                  <a:gs pos="100000">
                    <a:srgbClr val="6600CC"/>
                  </a:gs>
                </a:gsLst>
                <a:lin ang="5400000" scaled="1"/>
              </a:gradFill>
              <a:effectLst>
                <a:outerShdw dist="53966" dir="2700000" algn="ctr">
                  <a:srgbClr val="9999FF">
                    <a:alpha val="80010"/>
                  </a:srgbClr>
                </a:outerShdw>
              </a:effectLst>
              <a:latin typeface="Impact"/>
              <a:cs typeface="Impact"/>
            </a:rPr>
            <a:t>Championnat des Clubs
des Hauts de Seine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76200</xdr:colOff>
      <xdr:row>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32</xdr:col>
      <xdr:colOff>171450</xdr:colOff>
      <xdr:row>0</xdr:row>
      <xdr:rowOff>0</xdr:rowOff>
    </xdr:from>
    <xdr:to>
      <xdr:col>38</xdr:col>
      <xdr:colOff>0</xdr:colOff>
      <xdr:row>4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0"/>
          <a:ext cx="9144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2</xdr:row>
      <xdr:rowOff>38100</xdr:rowOff>
    </xdr:from>
    <xdr:to>
      <xdr:col>19</xdr:col>
      <xdr:colOff>114300</xdr:colOff>
      <xdr:row>3</xdr:row>
      <xdr:rowOff>95250</xdr:rowOff>
    </xdr:to>
    <xdr:sp>
      <xdr:nvSpPr>
        <xdr:cNvPr id="1" name="WordArt 1"/>
        <xdr:cNvSpPr>
          <a:spLocks/>
        </xdr:cNvSpPr>
      </xdr:nvSpPr>
      <xdr:spPr>
        <a:xfrm>
          <a:off x="3324225" y="533400"/>
          <a:ext cx="33337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55555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Contre</a:t>
          </a:r>
        </a:p>
      </xdr:txBody>
    </xdr:sp>
    <xdr:clientData/>
  </xdr:twoCellAnchor>
  <xdr:twoCellAnchor>
    <xdr:from>
      <xdr:col>0</xdr:col>
      <xdr:colOff>285750</xdr:colOff>
      <xdr:row>8</xdr:row>
      <xdr:rowOff>266700</xdr:rowOff>
    </xdr:from>
    <xdr:to>
      <xdr:col>6</xdr:col>
      <xdr:colOff>142875</xdr:colOff>
      <xdr:row>9</xdr:row>
      <xdr:rowOff>190500</xdr:rowOff>
    </xdr:to>
    <xdr:sp>
      <xdr:nvSpPr>
        <xdr:cNvPr id="2" name="WordArt 2"/>
        <xdr:cNvSpPr>
          <a:spLocks/>
        </xdr:cNvSpPr>
      </xdr:nvSpPr>
      <xdr:spPr>
        <a:xfrm rot="5400000">
          <a:off x="285750" y="2000250"/>
          <a:ext cx="1047750" cy="2381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Tête à tête</a:t>
          </a:r>
        </a:p>
      </xdr:txBody>
    </xdr:sp>
    <xdr:clientData/>
  </xdr:twoCellAnchor>
  <xdr:twoCellAnchor>
    <xdr:from>
      <xdr:col>0</xdr:col>
      <xdr:colOff>285750</xdr:colOff>
      <xdr:row>17</xdr:row>
      <xdr:rowOff>266700</xdr:rowOff>
    </xdr:from>
    <xdr:to>
      <xdr:col>6</xdr:col>
      <xdr:colOff>142875</xdr:colOff>
      <xdr:row>18</xdr:row>
      <xdr:rowOff>190500</xdr:rowOff>
    </xdr:to>
    <xdr:sp>
      <xdr:nvSpPr>
        <xdr:cNvPr id="3" name="WordArt 3"/>
        <xdr:cNvSpPr>
          <a:spLocks/>
        </xdr:cNvSpPr>
      </xdr:nvSpPr>
      <xdr:spPr>
        <a:xfrm rot="5400000">
          <a:off x="285750" y="4552950"/>
          <a:ext cx="1047750" cy="2381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Doublette</a:t>
          </a:r>
        </a:p>
      </xdr:txBody>
    </xdr:sp>
    <xdr:clientData/>
  </xdr:twoCellAnchor>
  <xdr:twoCellAnchor>
    <xdr:from>
      <xdr:col>0</xdr:col>
      <xdr:colOff>285750</xdr:colOff>
      <xdr:row>26</xdr:row>
      <xdr:rowOff>304800</xdr:rowOff>
    </xdr:from>
    <xdr:to>
      <xdr:col>6</xdr:col>
      <xdr:colOff>152400</xdr:colOff>
      <xdr:row>27</xdr:row>
      <xdr:rowOff>228600</xdr:rowOff>
    </xdr:to>
    <xdr:sp>
      <xdr:nvSpPr>
        <xdr:cNvPr id="4" name="WordArt 4"/>
        <xdr:cNvSpPr>
          <a:spLocks/>
        </xdr:cNvSpPr>
      </xdr:nvSpPr>
      <xdr:spPr>
        <a:xfrm rot="5400000">
          <a:off x="285750" y="7143750"/>
          <a:ext cx="1057275" cy="2381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Triplette</a:t>
          </a:r>
        </a:p>
      </xdr:txBody>
    </xdr:sp>
    <xdr:clientData/>
  </xdr:twoCellAnchor>
  <xdr:twoCellAnchor>
    <xdr:from>
      <xdr:col>17</xdr:col>
      <xdr:colOff>95250</xdr:colOff>
      <xdr:row>5</xdr:row>
      <xdr:rowOff>142875</xdr:rowOff>
    </xdr:from>
    <xdr:to>
      <xdr:col>19</xdr:col>
      <xdr:colOff>66675</xdr:colOff>
      <xdr:row>6</xdr:row>
      <xdr:rowOff>219075</xdr:rowOff>
    </xdr:to>
    <xdr:sp>
      <xdr:nvSpPr>
        <xdr:cNvPr id="5" name="WordArt 5"/>
        <xdr:cNvSpPr>
          <a:spLocks/>
        </xdr:cNvSpPr>
      </xdr:nvSpPr>
      <xdr:spPr>
        <a:xfrm>
          <a:off x="3276600" y="1085850"/>
          <a:ext cx="333375" cy="2381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55555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Contre</a:t>
          </a:r>
        </a:p>
      </xdr:txBody>
    </xdr:sp>
    <xdr:clientData/>
  </xdr:twoCellAnchor>
  <xdr:twoCellAnchor>
    <xdr:from>
      <xdr:col>17</xdr:col>
      <xdr:colOff>104775</xdr:colOff>
      <xdr:row>9</xdr:row>
      <xdr:rowOff>209550</xdr:rowOff>
    </xdr:from>
    <xdr:to>
      <xdr:col>19</xdr:col>
      <xdr:colOff>76200</xdr:colOff>
      <xdr:row>10</xdr:row>
      <xdr:rowOff>219075</xdr:rowOff>
    </xdr:to>
    <xdr:sp>
      <xdr:nvSpPr>
        <xdr:cNvPr id="6" name="WordArt 6"/>
        <xdr:cNvSpPr>
          <a:spLocks/>
        </xdr:cNvSpPr>
      </xdr:nvSpPr>
      <xdr:spPr>
        <a:xfrm>
          <a:off x="3286125" y="2257425"/>
          <a:ext cx="333375" cy="3238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55555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Contre</a:t>
          </a:r>
        </a:p>
      </xdr:txBody>
    </xdr:sp>
    <xdr:clientData/>
  </xdr:twoCellAnchor>
  <xdr:twoCellAnchor>
    <xdr:from>
      <xdr:col>17</xdr:col>
      <xdr:colOff>123825</xdr:colOff>
      <xdr:row>10</xdr:row>
      <xdr:rowOff>180975</xdr:rowOff>
    </xdr:from>
    <xdr:to>
      <xdr:col>19</xdr:col>
      <xdr:colOff>95250</xdr:colOff>
      <xdr:row>11</xdr:row>
      <xdr:rowOff>190500</xdr:rowOff>
    </xdr:to>
    <xdr:sp>
      <xdr:nvSpPr>
        <xdr:cNvPr id="7" name="WordArt 7"/>
        <xdr:cNvSpPr>
          <a:spLocks/>
        </xdr:cNvSpPr>
      </xdr:nvSpPr>
      <xdr:spPr>
        <a:xfrm>
          <a:off x="3305175" y="2543175"/>
          <a:ext cx="333375" cy="3238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55555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Contre</a:t>
          </a:r>
        </a:p>
      </xdr:txBody>
    </xdr:sp>
    <xdr:clientData/>
  </xdr:twoCellAnchor>
  <xdr:twoCellAnchor>
    <xdr:from>
      <xdr:col>17</xdr:col>
      <xdr:colOff>123825</xdr:colOff>
      <xdr:row>17</xdr:row>
      <xdr:rowOff>95250</xdr:rowOff>
    </xdr:from>
    <xdr:to>
      <xdr:col>19</xdr:col>
      <xdr:colOff>95250</xdr:colOff>
      <xdr:row>18</xdr:row>
      <xdr:rowOff>104775</xdr:rowOff>
    </xdr:to>
    <xdr:sp>
      <xdr:nvSpPr>
        <xdr:cNvPr id="8" name="WordArt 8"/>
        <xdr:cNvSpPr>
          <a:spLocks/>
        </xdr:cNvSpPr>
      </xdr:nvSpPr>
      <xdr:spPr>
        <a:xfrm>
          <a:off x="3305175" y="4381500"/>
          <a:ext cx="333375" cy="3238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55555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Contre</a:t>
          </a:r>
        </a:p>
      </xdr:txBody>
    </xdr:sp>
    <xdr:clientData/>
  </xdr:twoCellAnchor>
  <xdr:twoCellAnchor>
    <xdr:from>
      <xdr:col>17</xdr:col>
      <xdr:colOff>142875</xdr:colOff>
      <xdr:row>15</xdr:row>
      <xdr:rowOff>57150</xdr:rowOff>
    </xdr:from>
    <xdr:to>
      <xdr:col>19</xdr:col>
      <xdr:colOff>114300</xdr:colOff>
      <xdr:row>16</xdr:row>
      <xdr:rowOff>66675</xdr:rowOff>
    </xdr:to>
    <xdr:sp>
      <xdr:nvSpPr>
        <xdr:cNvPr id="9" name="WordArt 9"/>
        <xdr:cNvSpPr>
          <a:spLocks/>
        </xdr:cNvSpPr>
      </xdr:nvSpPr>
      <xdr:spPr>
        <a:xfrm>
          <a:off x="3324225" y="3714750"/>
          <a:ext cx="333375" cy="3238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55555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Contre</a:t>
          </a:r>
        </a:p>
      </xdr:txBody>
    </xdr:sp>
    <xdr:clientData/>
  </xdr:twoCellAnchor>
  <xdr:twoCellAnchor>
    <xdr:from>
      <xdr:col>17</xdr:col>
      <xdr:colOff>104775</xdr:colOff>
      <xdr:row>6</xdr:row>
      <xdr:rowOff>180975</xdr:rowOff>
    </xdr:from>
    <xdr:to>
      <xdr:col>19</xdr:col>
      <xdr:colOff>76200</xdr:colOff>
      <xdr:row>7</xdr:row>
      <xdr:rowOff>190500</xdr:rowOff>
    </xdr:to>
    <xdr:sp>
      <xdr:nvSpPr>
        <xdr:cNvPr id="10" name="WordArt 10"/>
        <xdr:cNvSpPr>
          <a:spLocks/>
        </xdr:cNvSpPr>
      </xdr:nvSpPr>
      <xdr:spPr>
        <a:xfrm>
          <a:off x="3286125" y="1285875"/>
          <a:ext cx="333375" cy="3238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55555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Contre</a:t>
          </a:r>
        </a:p>
      </xdr:txBody>
    </xdr:sp>
    <xdr:clientData/>
  </xdr:twoCellAnchor>
  <xdr:twoCellAnchor>
    <xdr:from>
      <xdr:col>17</xdr:col>
      <xdr:colOff>104775</xdr:colOff>
      <xdr:row>7</xdr:row>
      <xdr:rowOff>200025</xdr:rowOff>
    </xdr:from>
    <xdr:to>
      <xdr:col>19</xdr:col>
      <xdr:colOff>76200</xdr:colOff>
      <xdr:row>8</xdr:row>
      <xdr:rowOff>209550</xdr:rowOff>
    </xdr:to>
    <xdr:sp>
      <xdr:nvSpPr>
        <xdr:cNvPr id="11" name="WordArt 11"/>
        <xdr:cNvSpPr>
          <a:spLocks/>
        </xdr:cNvSpPr>
      </xdr:nvSpPr>
      <xdr:spPr>
        <a:xfrm>
          <a:off x="3286125" y="1619250"/>
          <a:ext cx="333375" cy="3238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55555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Contre</a:t>
          </a:r>
        </a:p>
      </xdr:txBody>
    </xdr:sp>
    <xdr:clientData/>
  </xdr:twoCellAnchor>
  <xdr:twoCellAnchor>
    <xdr:from>
      <xdr:col>17</xdr:col>
      <xdr:colOff>123825</xdr:colOff>
      <xdr:row>8</xdr:row>
      <xdr:rowOff>180975</xdr:rowOff>
    </xdr:from>
    <xdr:to>
      <xdr:col>19</xdr:col>
      <xdr:colOff>95250</xdr:colOff>
      <xdr:row>9</xdr:row>
      <xdr:rowOff>190500</xdr:rowOff>
    </xdr:to>
    <xdr:sp>
      <xdr:nvSpPr>
        <xdr:cNvPr id="12" name="WordArt 12"/>
        <xdr:cNvSpPr>
          <a:spLocks/>
        </xdr:cNvSpPr>
      </xdr:nvSpPr>
      <xdr:spPr>
        <a:xfrm>
          <a:off x="3305175" y="1914525"/>
          <a:ext cx="333375" cy="3238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55555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Contre</a:t>
          </a:r>
        </a:p>
      </xdr:txBody>
    </xdr:sp>
    <xdr:clientData/>
  </xdr:twoCellAnchor>
  <xdr:twoCellAnchor>
    <xdr:from>
      <xdr:col>17</xdr:col>
      <xdr:colOff>114300</xdr:colOff>
      <xdr:row>19</xdr:row>
      <xdr:rowOff>95250</xdr:rowOff>
    </xdr:from>
    <xdr:to>
      <xdr:col>19</xdr:col>
      <xdr:colOff>85725</xdr:colOff>
      <xdr:row>20</xdr:row>
      <xdr:rowOff>104775</xdr:rowOff>
    </xdr:to>
    <xdr:sp>
      <xdr:nvSpPr>
        <xdr:cNvPr id="13" name="WordArt 13"/>
        <xdr:cNvSpPr>
          <a:spLocks/>
        </xdr:cNvSpPr>
      </xdr:nvSpPr>
      <xdr:spPr>
        <a:xfrm>
          <a:off x="3295650" y="5010150"/>
          <a:ext cx="333375" cy="3238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55555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Contre</a:t>
          </a:r>
        </a:p>
      </xdr:txBody>
    </xdr:sp>
    <xdr:clientData/>
  </xdr:twoCellAnchor>
  <xdr:twoCellAnchor>
    <xdr:from>
      <xdr:col>17</xdr:col>
      <xdr:colOff>95250</xdr:colOff>
      <xdr:row>24</xdr:row>
      <xdr:rowOff>180975</xdr:rowOff>
    </xdr:from>
    <xdr:to>
      <xdr:col>19</xdr:col>
      <xdr:colOff>66675</xdr:colOff>
      <xdr:row>25</xdr:row>
      <xdr:rowOff>190500</xdr:rowOff>
    </xdr:to>
    <xdr:sp>
      <xdr:nvSpPr>
        <xdr:cNvPr id="14" name="WordArt 14"/>
        <xdr:cNvSpPr>
          <a:spLocks/>
        </xdr:cNvSpPr>
      </xdr:nvSpPr>
      <xdr:spPr>
        <a:xfrm>
          <a:off x="3276600" y="6391275"/>
          <a:ext cx="333375" cy="3238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55555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Contre</a:t>
          </a:r>
        </a:p>
      </xdr:txBody>
    </xdr:sp>
    <xdr:clientData/>
  </xdr:twoCellAnchor>
  <xdr:twoCellAnchor>
    <xdr:from>
      <xdr:col>17</xdr:col>
      <xdr:colOff>95250</xdr:colOff>
      <xdr:row>27</xdr:row>
      <xdr:rowOff>209550</xdr:rowOff>
    </xdr:from>
    <xdr:to>
      <xdr:col>19</xdr:col>
      <xdr:colOff>66675</xdr:colOff>
      <xdr:row>28</xdr:row>
      <xdr:rowOff>219075</xdr:rowOff>
    </xdr:to>
    <xdr:sp>
      <xdr:nvSpPr>
        <xdr:cNvPr id="15" name="WordArt 15"/>
        <xdr:cNvSpPr>
          <a:spLocks/>
        </xdr:cNvSpPr>
      </xdr:nvSpPr>
      <xdr:spPr>
        <a:xfrm>
          <a:off x="3276600" y="7362825"/>
          <a:ext cx="333375" cy="3238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55555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Contre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workbookViewId="0" topLeftCell="D4">
      <selection activeCell="N17" sqref="N17"/>
    </sheetView>
  </sheetViews>
  <sheetFormatPr defaultColWidth="11.421875" defaultRowHeight="12.75"/>
  <cols>
    <col min="1" max="38" width="2.7109375" style="0" customWidth="1"/>
  </cols>
  <sheetData>
    <row r="1" spans="13:27" ht="17.25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4:27" ht="22.5">
      <c r="N2" s="2" t="s">
        <v>0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13" spans="1:38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4:25" ht="22.5">
      <c r="N16" s="5" t="s">
        <v>1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4:25" ht="17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9" spans="1:38" ht="18" customHeight="1">
      <c r="A19" s="7" t="s">
        <v>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ht="13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2" spans="1:38" ht="24.75" customHeight="1">
      <c r="A22" s="9" t="s">
        <v>3</v>
      </c>
      <c r="B22" s="9"/>
      <c r="C22" s="9"/>
      <c r="D22" s="9"/>
      <c r="E22" s="9"/>
      <c r="F22" s="9"/>
      <c r="G22" s="9"/>
      <c r="H22" s="9"/>
      <c r="I22" s="9"/>
      <c r="J22" s="10"/>
      <c r="K22" s="10"/>
      <c r="M22" s="9" t="s">
        <v>4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ht="18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</row>
    <row r="25" spans="1:38" ht="19.5">
      <c r="A25" s="11" t="s">
        <v>5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 t="s">
        <v>6</v>
      </c>
      <c r="R25" s="15"/>
      <c r="S25" s="16"/>
      <c r="U25" s="11" t="s">
        <v>5</v>
      </c>
      <c r="V25" s="12"/>
      <c r="W25" s="13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5" t="s">
        <v>7</v>
      </c>
      <c r="AL25" s="15"/>
    </row>
    <row r="26" spans="1:38" ht="15" customHeight="1">
      <c r="A26" s="17" t="s">
        <v>8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5"/>
      <c r="R26" s="15"/>
      <c r="S26" s="16"/>
      <c r="U26" s="17" t="s">
        <v>8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5"/>
      <c r="AL26" s="15"/>
    </row>
    <row r="27" spans="1:38" ht="14.25">
      <c r="A27" s="18" t="s">
        <v>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/>
      <c r="T27" s="20"/>
      <c r="U27" s="18" t="s">
        <v>10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</row>
    <row r="28" spans="1:38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4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</row>
    <row r="29" spans="1:38" ht="14.25">
      <c r="A29" s="18" t="s">
        <v>11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4"/>
      <c r="U29" s="18" t="s">
        <v>12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</row>
    <row r="30" spans="1:38" ht="13.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4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</row>
    <row r="31" spans="1:38" ht="13.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4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13.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4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4" spans="13:28" ht="21.75" customHeight="1">
      <c r="M34" s="26" t="s">
        <v>13</v>
      </c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38" ht="12.75">
      <c r="A35" s="15" t="s">
        <v>6</v>
      </c>
      <c r="B35" s="15"/>
      <c r="AK35" s="15" t="s">
        <v>7</v>
      </c>
      <c r="AL35" s="15"/>
    </row>
    <row r="36" spans="1:38" ht="12.75">
      <c r="A36" s="15"/>
      <c r="B36" s="15"/>
      <c r="AK36" s="15"/>
      <c r="AL36" s="15"/>
    </row>
    <row r="38" spans="1:38" ht="13.5">
      <c r="A38" s="27" t="s">
        <v>14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 t="s">
        <v>15</v>
      </c>
      <c r="O38" s="27"/>
      <c r="P38" s="27"/>
      <c r="Q38" s="27"/>
      <c r="R38" s="27"/>
      <c r="U38" s="27" t="s">
        <v>14</v>
      </c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 t="s">
        <v>15</v>
      </c>
      <c r="AI38" s="27"/>
      <c r="AJ38" s="27"/>
      <c r="AK38" s="27"/>
      <c r="AL38" s="27"/>
    </row>
    <row r="39" spans="1:38" ht="21.75" customHeight="1">
      <c r="A39" s="28">
        <v>1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U39" s="28">
        <v>1</v>
      </c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</row>
    <row r="40" spans="1:38" ht="21.75" customHeight="1">
      <c r="A40" s="30">
        <v>2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U40" s="30">
        <v>2</v>
      </c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</row>
    <row r="41" spans="1:38" ht="21.75" customHeight="1">
      <c r="A41" s="30">
        <v>3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U41" s="30">
        <v>3</v>
      </c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</row>
    <row r="42" spans="1:38" ht="21.75" customHeight="1">
      <c r="A42" s="30">
        <v>4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U42" s="30">
        <v>4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</row>
    <row r="43" spans="1:38" ht="21.75" customHeight="1">
      <c r="A43" s="30">
        <v>5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U43" s="30">
        <v>5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</row>
    <row r="44" spans="1:38" ht="21.75" customHeight="1">
      <c r="A44" s="30">
        <v>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U44" s="30">
        <v>6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</row>
    <row r="45" spans="1:38" ht="21.75" customHeight="1">
      <c r="A45" s="30">
        <v>7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U45" s="30">
        <v>7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</row>
    <row r="46" spans="1:38" ht="21.75" customHeight="1">
      <c r="A46" s="32">
        <v>8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U46" s="32">
        <v>8</v>
      </c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</row>
    <row r="47" spans="1:38" ht="19.5" customHeight="1">
      <c r="A47" s="34"/>
      <c r="B47" s="4"/>
      <c r="C47" s="4"/>
      <c r="D47" s="4"/>
      <c r="E47" s="4"/>
      <c r="F47" s="4"/>
      <c r="G47" s="4"/>
      <c r="H47" s="4"/>
      <c r="I47" s="34" t="s">
        <v>16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19.5" customHeight="1">
      <c r="A48" s="34"/>
      <c r="B48" s="4"/>
      <c r="C48" s="4"/>
      <c r="D48" s="4"/>
      <c r="E48" s="4"/>
      <c r="F48" s="4"/>
      <c r="G48" s="4"/>
      <c r="H48" s="4"/>
      <c r="I48" s="34" t="s">
        <v>17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4"/>
      <c r="AE48" s="4"/>
      <c r="AF48" s="4"/>
      <c r="AG48" s="4"/>
      <c r="AH48" s="4"/>
      <c r="AI48" s="4"/>
      <c r="AJ48" s="4"/>
      <c r="AK48" s="4"/>
      <c r="AL48" s="4"/>
    </row>
    <row r="49" spans="9:29" ht="12.75">
      <c r="I49" s="34" t="s">
        <v>18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</row>
    <row r="50" spans="9:29" ht="12.75">
      <c r="I50" s="4"/>
      <c r="J50" s="4"/>
      <c r="K50" s="4"/>
      <c r="L50" s="4"/>
      <c r="M50" s="4"/>
      <c r="N50" s="4"/>
      <c r="O50" s="4"/>
      <c r="P50" s="4"/>
      <c r="Q50" s="4"/>
      <c r="R50" s="4"/>
      <c r="U50" s="34"/>
      <c r="V50" s="4"/>
      <c r="W50" s="4"/>
      <c r="X50" s="4"/>
      <c r="Y50" s="4"/>
      <c r="Z50" s="4"/>
      <c r="AA50" s="4"/>
      <c r="AB50" s="4"/>
      <c r="AC50" s="4"/>
    </row>
  </sheetData>
  <sheetProtection selectLockedCells="1" selectUnlockedCells="1"/>
  <mergeCells count="61">
    <mergeCell ref="N2:Z2"/>
    <mergeCell ref="N16:Y16"/>
    <mergeCell ref="A19:AL19"/>
    <mergeCell ref="A22:I22"/>
    <mergeCell ref="M22:AL22"/>
    <mergeCell ref="D25:P25"/>
    <mergeCell ref="Q25:R26"/>
    <mergeCell ref="X25:AJ25"/>
    <mergeCell ref="AK25:AL26"/>
    <mergeCell ref="A26:P26"/>
    <mergeCell ref="U26:AJ26"/>
    <mergeCell ref="A27:R27"/>
    <mergeCell ref="U27:AL27"/>
    <mergeCell ref="A28:R28"/>
    <mergeCell ref="U28:AL28"/>
    <mergeCell ref="A29:R29"/>
    <mergeCell ref="U29:AL29"/>
    <mergeCell ref="A30:R30"/>
    <mergeCell ref="U30:AL30"/>
    <mergeCell ref="M34:AB34"/>
    <mergeCell ref="A35:B36"/>
    <mergeCell ref="AK35:AL36"/>
    <mergeCell ref="A38:M38"/>
    <mergeCell ref="N38:R38"/>
    <mergeCell ref="U38:AG38"/>
    <mergeCell ref="AH38:AL38"/>
    <mergeCell ref="B39:M39"/>
    <mergeCell ref="N39:R39"/>
    <mergeCell ref="V39:AG39"/>
    <mergeCell ref="AH39:AL39"/>
    <mergeCell ref="B40:M40"/>
    <mergeCell ref="N40:R40"/>
    <mergeCell ref="V40:AG40"/>
    <mergeCell ref="AH40:AL40"/>
    <mergeCell ref="B41:M41"/>
    <mergeCell ref="N41:R41"/>
    <mergeCell ref="V41:AG41"/>
    <mergeCell ref="AH41:AL41"/>
    <mergeCell ref="B42:M42"/>
    <mergeCell ref="N42:R42"/>
    <mergeCell ref="V42:AG42"/>
    <mergeCell ref="AH42:AL42"/>
    <mergeCell ref="B43:M43"/>
    <mergeCell ref="N43:R43"/>
    <mergeCell ref="V43:AG43"/>
    <mergeCell ref="AH43:AL43"/>
    <mergeCell ref="B44:M44"/>
    <mergeCell ref="N44:R44"/>
    <mergeCell ref="V44:AG44"/>
    <mergeCell ref="AH44:AL44"/>
    <mergeCell ref="B45:M45"/>
    <mergeCell ref="N45:R45"/>
    <mergeCell ref="V45:AG45"/>
    <mergeCell ref="AH45:AL45"/>
    <mergeCell ref="B46:M46"/>
    <mergeCell ref="N46:R46"/>
    <mergeCell ref="V46:AG46"/>
    <mergeCell ref="AH46:AL46"/>
    <mergeCell ref="I47:AC47"/>
    <mergeCell ref="I48:AC48"/>
    <mergeCell ref="I49:AC49"/>
  </mergeCells>
  <printOptions horizontalCentered="1"/>
  <pageMargins left="0.19652777777777777" right="0.11805555555555555" top="0.25" bottom="0.20972222222222223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6">
      <selection activeCell="C10" sqref="C10"/>
    </sheetView>
  </sheetViews>
  <sheetFormatPr defaultColWidth="11.421875" defaultRowHeight="12.75"/>
  <cols>
    <col min="1" max="1" width="1.57421875" style="0" customWidth="1"/>
    <col min="2" max="2" width="5.00390625" style="99" customWidth="1"/>
    <col min="3" max="3" width="22.8515625" style="100" customWidth="1"/>
    <col min="4" max="9" width="5.57421875" style="0" customWidth="1"/>
    <col min="11" max="13" width="5.57421875" style="0" customWidth="1"/>
    <col min="15" max="16" width="5.57421875" style="0" customWidth="1"/>
  </cols>
  <sheetData>
    <row r="1" spans="3:18" ht="17.25">
      <c r="C1" s="101" t="s">
        <v>70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ht="7.5" customHeight="1"/>
    <row r="3" spans="2:18" s="102" customFormat="1" ht="18">
      <c r="B3" s="99"/>
      <c r="C3" s="101" t="s">
        <v>71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ht="6" customHeight="1"/>
    <row r="5" spans="3:18" ht="17.25">
      <c r="C5" s="101" t="s">
        <v>95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3:18" ht="15">
      <c r="C6" s="99"/>
      <c r="D6" s="103" t="s">
        <v>73</v>
      </c>
      <c r="E6" s="99"/>
      <c r="F6" s="99"/>
      <c r="G6" s="99"/>
      <c r="H6" s="99"/>
      <c r="I6" s="99"/>
      <c r="J6" s="104" t="s">
        <v>69</v>
      </c>
      <c r="K6" s="104"/>
      <c r="L6" s="104"/>
      <c r="M6" s="104"/>
      <c r="N6" s="99"/>
      <c r="O6" s="99"/>
      <c r="P6" s="99"/>
      <c r="Q6" s="99"/>
      <c r="R6" s="99"/>
    </row>
    <row r="7" ht="6.75" customHeight="1"/>
    <row r="8" spans="3:18" ht="15">
      <c r="C8" s="105" t="s">
        <v>74</v>
      </c>
      <c r="D8" s="105" t="s">
        <v>75</v>
      </c>
      <c r="E8" s="105"/>
      <c r="F8" s="105"/>
      <c r="G8" s="105"/>
      <c r="H8" s="105"/>
      <c r="I8" s="105"/>
      <c r="J8" s="88" t="s">
        <v>76</v>
      </c>
      <c r="K8" s="105" t="s">
        <v>77</v>
      </c>
      <c r="L8" s="105"/>
      <c r="M8" s="105"/>
      <c r="N8" s="88" t="s">
        <v>76</v>
      </c>
      <c r="O8" s="105" t="s">
        <v>78</v>
      </c>
      <c r="P8" s="105"/>
      <c r="Q8" s="88" t="s">
        <v>76</v>
      </c>
      <c r="R8" s="88" t="s">
        <v>79</v>
      </c>
    </row>
    <row r="10" spans="1:18" ht="15">
      <c r="A10" s="106"/>
      <c r="B10" s="105">
        <v>1</v>
      </c>
      <c r="C10" s="88" t="s">
        <v>57</v>
      </c>
      <c r="D10" s="107"/>
      <c r="E10" s="107"/>
      <c r="F10" s="107"/>
      <c r="G10" s="107"/>
      <c r="H10" s="107"/>
      <c r="I10" s="107"/>
      <c r="J10" s="108">
        <f>COUNTIF(D10:I10,13)*2</f>
        <v>0</v>
      </c>
      <c r="K10" s="109"/>
      <c r="L10" s="109"/>
      <c r="M10" s="109"/>
      <c r="N10" s="108">
        <f>COUNTIF(K10:M10,13)*4</f>
        <v>0</v>
      </c>
      <c r="O10" s="107"/>
      <c r="P10" s="107"/>
      <c r="Q10" s="108">
        <f>COUNTIF(O10:P10,13)*6</f>
        <v>0</v>
      </c>
      <c r="R10" s="110">
        <f aca="true" t="shared" si="0" ref="R10:R19">Q10+N10+J10</f>
        <v>0</v>
      </c>
    </row>
    <row r="11" spans="1:18" ht="15">
      <c r="A11" s="106"/>
      <c r="B11" s="105">
        <v>2</v>
      </c>
      <c r="C11" s="88" t="s">
        <v>39</v>
      </c>
      <c r="D11" s="107"/>
      <c r="E11" s="107"/>
      <c r="F11" s="107"/>
      <c r="G11" s="107"/>
      <c r="H11" s="107"/>
      <c r="I11" s="107"/>
      <c r="J11" s="108">
        <f aca="true" t="shared" si="1" ref="J11:J19">COUNTIF(D11:I11,13)*2</f>
        <v>0</v>
      </c>
      <c r="K11" s="109"/>
      <c r="L11" s="109"/>
      <c r="M11" s="109"/>
      <c r="N11" s="108">
        <f aca="true" t="shared" si="2" ref="N11:N19">COUNTIF(K11:M11,13)*4</f>
        <v>0</v>
      </c>
      <c r="O11" s="107"/>
      <c r="P11" s="107"/>
      <c r="Q11" s="108">
        <f aca="true" t="shared" si="3" ref="Q11:Q19">COUNTIF(O11:P11,13)*6</f>
        <v>0</v>
      </c>
      <c r="R11" s="111">
        <f t="shared" si="0"/>
        <v>0</v>
      </c>
    </row>
    <row r="12" spans="1:18" ht="15">
      <c r="A12" s="106"/>
      <c r="B12" s="112">
        <v>3</v>
      </c>
      <c r="C12" s="88" t="s">
        <v>43</v>
      </c>
      <c r="D12" s="107"/>
      <c r="E12" s="107"/>
      <c r="F12" s="107"/>
      <c r="G12" s="107"/>
      <c r="H12" s="107"/>
      <c r="I12" s="107"/>
      <c r="J12" s="108">
        <f t="shared" si="1"/>
        <v>0</v>
      </c>
      <c r="K12" s="109"/>
      <c r="L12" s="109"/>
      <c r="M12" s="109"/>
      <c r="N12" s="108">
        <f t="shared" si="2"/>
        <v>0</v>
      </c>
      <c r="O12" s="107"/>
      <c r="P12" s="107"/>
      <c r="Q12" s="108">
        <f t="shared" si="3"/>
        <v>0</v>
      </c>
      <c r="R12" s="110">
        <f t="shared" si="0"/>
        <v>0</v>
      </c>
    </row>
    <row r="13" spans="1:18" ht="15">
      <c r="A13" s="106"/>
      <c r="B13" s="112">
        <v>4</v>
      </c>
      <c r="C13" s="88" t="s">
        <v>58</v>
      </c>
      <c r="D13" s="107"/>
      <c r="E13" s="107"/>
      <c r="F13" s="107"/>
      <c r="G13" s="107"/>
      <c r="H13" s="107"/>
      <c r="I13" s="107"/>
      <c r="J13" s="108">
        <f t="shared" si="1"/>
        <v>0</v>
      </c>
      <c r="K13" s="109"/>
      <c r="L13" s="109"/>
      <c r="M13" s="109"/>
      <c r="N13" s="108">
        <f t="shared" si="2"/>
        <v>0</v>
      </c>
      <c r="O13" s="107"/>
      <c r="P13" s="107"/>
      <c r="Q13" s="108">
        <f t="shared" si="3"/>
        <v>0</v>
      </c>
      <c r="R13" s="111">
        <f t="shared" si="0"/>
        <v>0</v>
      </c>
    </row>
    <row r="14" spans="1:18" ht="15">
      <c r="A14" s="106"/>
      <c r="B14" s="113">
        <v>5</v>
      </c>
      <c r="C14" s="88" t="s">
        <v>45</v>
      </c>
      <c r="D14" s="107"/>
      <c r="E14" s="107"/>
      <c r="F14" s="107"/>
      <c r="G14" s="107"/>
      <c r="H14" s="107"/>
      <c r="I14" s="107"/>
      <c r="J14" s="108">
        <f t="shared" si="1"/>
        <v>0</v>
      </c>
      <c r="K14" s="109"/>
      <c r="L14" s="109"/>
      <c r="M14" s="109"/>
      <c r="N14" s="108">
        <f t="shared" si="2"/>
        <v>0</v>
      </c>
      <c r="O14" s="107"/>
      <c r="P14" s="107"/>
      <c r="Q14" s="108">
        <f t="shared" si="3"/>
        <v>0</v>
      </c>
      <c r="R14" s="110">
        <f t="shared" si="0"/>
        <v>0</v>
      </c>
    </row>
    <row r="15" spans="1:18" ht="15">
      <c r="A15" s="106"/>
      <c r="B15" s="105">
        <v>6</v>
      </c>
      <c r="C15" s="88" t="s">
        <v>59</v>
      </c>
      <c r="D15" s="107"/>
      <c r="E15" s="107"/>
      <c r="F15" s="107"/>
      <c r="G15" s="107"/>
      <c r="H15" s="107"/>
      <c r="I15" s="107"/>
      <c r="J15" s="108">
        <f t="shared" si="1"/>
        <v>0</v>
      </c>
      <c r="K15" s="109"/>
      <c r="L15" s="109"/>
      <c r="M15" s="109"/>
      <c r="N15" s="108">
        <f t="shared" si="2"/>
        <v>0</v>
      </c>
      <c r="O15" s="107"/>
      <c r="P15" s="107"/>
      <c r="Q15" s="108">
        <f t="shared" si="3"/>
        <v>0</v>
      </c>
      <c r="R15" s="111">
        <f t="shared" si="0"/>
        <v>0</v>
      </c>
    </row>
    <row r="16" spans="1:18" ht="15">
      <c r="A16" s="106"/>
      <c r="B16" s="112">
        <v>7</v>
      </c>
      <c r="C16" s="88" t="s">
        <v>41</v>
      </c>
      <c r="D16" s="107"/>
      <c r="E16" s="107"/>
      <c r="F16" s="107"/>
      <c r="G16" s="107"/>
      <c r="H16" s="107"/>
      <c r="I16" s="107"/>
      <c r="J16" s="108">
        <f t="shared" si="1"/>
        <v>0</v>
      </c>
      <c r="K16" s="109"/>
      <c r="L16" s="109"/>
      <c r="M16" s="109"/>
      <c r="N16" s="108">
        <f t="shared" si="2"/>
        <v>0</v>
      </c>
      <c r="O16" s="107"/>
      <c r="P16" s="107"/>
      <c r="Q16" s="108">
        <f t="shared" si="3"/>
        <v>0</v>
      </c>
      <c r="R16" s="111">
        <f t="shared" si="0"/>
        <v>0</v>
      </c>
    </row>
    <row r="17" spans="1:18" ht="15">
      <c r="A17" s="106"/>
      <c r="B17" s="112">
        <v>8</v>
      </c>
      <c r="C17" s="88" t="s">
        <v>38</v>
      </c>
      <c r="D17" s="107"/>
      <c r="E17" s="107"/>
      <c r="F17" s="107"/>
      <c r="G17" s="107"/>
      <c r="H17" s="107"/>
      <c r="I17" s="107"/>
      <c r="J17" s="108">
        <f t="shared" si="1"/>
        <v>0</v>
      </c>
      <c r="K17" s="109"/>
      <c r="L17" s="109"/>
      <c r="M17" s="109"/>
      <c r="N17" s="108">
        <f t="shared" si="2"/>
        <v>0</v>
      </c>
      <c r="O17" s="107"/>
      <c r="P17" s="107"/>
      <c r="Q17" s="108">
        <f t="shared" si="3"/>
        <v>0</v>
      </c>
      <c r="R17" s="111">
        <f t="shared" si="0"/>
        <v>0</v>
      </c>
    </row>
    <row r="18" spans="1:18" ht="15">
      <c r="A18" s="106"/>
      <c r="B18" s="112">
        <v>9</v>
      </c>
      <c r="C18" s="88" t="s">
        <v>37</v>
      </c>
      <c r="D18" s="107"/>
      <c r="E18" s="107"/>
      <c r="F18" s="107"/>
      <c r="G18" s="107"/>
      <c r="H18" s="107"/>
      <c r="I18" s="107"/>
      <c r="J18" s="108">
        <f t="shared" si="1"/>
        <v>0</v>
      </c>
      <c r="K18" s="109"/>
      <c r="L18" s="109"/>
      <c r="M18" s="109"/>
      <c r="N18" s="108">
        <f t="shared" si="2"/>
        <v>0</v>
      </c>
      <c r="O18" s="107"/>
      <c r="P18" s="107"/>
      <c r="Q18" s="108">
        <f t="shared" si="3"/>
        <v>0</v>
      </c>
      <c r="R18" s="110">
        <f t="shared" si="0"/>
        <v>0</v>
      </c>
    </row>
    <row r="19" spans="1:18" ht="15">
      <c r="A19" s="106"/>
      <c r="B19" s="112">
        <v>10</v>
      </c>
      <c r="C19" s="88" t="s">
        <v>42</v>
      </c>
      <c r="D19" s="107"/>
      <c r="E19" s="107"/>
      <c r="F19" s="107"/>
      <c r="G19" s="107"/>
      <c r="H19" s="107"/>
      <c r="I19" s="107"/>
      <c r="J19" s="114">
        <f t="shared" si="1"/>
        <v>0</v>
      </c>
      <c r="K19" s="109"/>
      <c r="L19" s="109"/>
      <c r="M19" s="109"/>
      <c r="N19" s="115">
        <f t="shared" si="2"/>
        <v>0</v>
      </c>
      <c r="O19" s="107"/>
      <c r="P19" s="107"/>
      <c r="Q19" s="114">
        <f t="shared" si="3"/>
        <v>0</v>
      </c>
      <c r="R19" s="111">
        <f t="shared" si="0"/>
        <v>0</v>
      </c>
    </row>
    <row r="20" spans="2:17" s="116" customFormat="1" ht="9" customHeight="1">
      <c r="B20" s="117"/>
      <c r="C20" s="118"/>
      <c r="D20" s="119"/>
      <c r="E20" s="117"/>
      <c r="F20" s="117"/>
      <c r="G20" s="117"/>
      <c r="H20" s="117"/>
      <c r="I20" s="120"/>
      <c r="J20" s="121"/>
      <c r="K20" s="120"/>
      <c r="L20" s="120"/>
      <c r="M20" s="122"/>
      <c r="N20" s="120"/>
      <c r="O20" s="120"/>
      <c r="P20" s="120"/>
      <c r="Q20" s="123"/>
    </row>
    <row r="21" spans="2:18" s="116" customFormat="1" ht="24.75">
      <c r="B21" s="99"/>
      <c r="C21" s="124" t="s">
        <v>80</v>
      </c>
      <c r="D21" s="125" t="s">
        <v>81</v>
      </c>
      <c r="E21" s="125"/>
      <c r="F21" s="125"/>
      <c r="G21" s="125"/>
      <c r="H21" s="125"/>
      <c r="I21" s="125"/>
      <c r="J21" s="126" t="s">
        <v>82</v>
      </c>
      <c r="K21" s="125" t="s">
        <v>83</v>
      </c>
      <c r="L21" s="125"/>
      <c r="M21" s="125"/>
      <c r="N21" s="126" t="s">
        <v>84</v>
      </c>
      <c r="O21" s="127" t="s">
        <v>85</v>
      </c>
      <c r="P21" s="125" t="s">
        <v>86</v>
      </c>
      <c r="Q21" s="125" t="s">
        <v>87</v>
      </c>
      <c r="R21" s="128" t="s">
        <v>88</v>
      </c>
    </row>
    <row r="22" spans="2:18" s="4" customFormat="1" ht="9.75" customHeight="1">
      <c r="B22" s="129"/>
      <c r="C22" s="120"/>
      <c r="D22" s="130"/>
      <c r="E22" s="131"/>
      <c r="F22" s="131"/>
      <c r="G22" s="131"/>
      <c r="H22" s="131"/>
      <c r="I22" s="131"/>
      <c r="J22" s="132"/>
      <c r="K22" s="133"/>
      <c r="L22" s="133"/>
      <c r="M22" s="133"/>
      <c r="N22" s="130"/>
      <c r="O22" s="130"/>
      <c r="P22" s="130"/>
      <c r="Q22" s="130"/>
      <c r="R22" s="130"/>
    </row>
    <row r="23" spans="3:18" ht="15" customHeight="1">
      <c r="C23" s="134" t="s">
        <v>89</v>
      </c>
      <c r="D23" s="88">
        <v>1</v>
      </c>
      <c r="E23" s="88" t="str">
        <f aca="true" t="shared" si="4" ref="E23:E32">C10</f>
        <v> LPA 1</v>
      </c>
      <c r="F23" s="88"/>
      <c r="G23" s="88"/>
      <c r="H23" s="88"/>
      <c r="I23" s="88"/>
      <c r="J23" s="88">
        <f>R10-R11</f>
        <v>0</v>
      </c>
      <c r="K23" s="73">
        <f aca="true" t="shared" si="5" ref="K23:K28">SUM(D10+E10+F10+G10+H10+I10+K10+L10+M10+O10+P10)</f>
        <v>0</v>
      </c>
      <c r="L23" s="73">
        <f>SUM(D11+E11+F11+G11+H11+I11+K11+L11+M11+O11+P11)</f>
        <v>0</v>
      </c>
      <c r="M23" s="73">
        <f>SUM(K23-L23)</f>
        <v>0</v>
      </c>
      <c r="N23" s="135">
        <f aca="true" t="shared" si="6" ref="N23:N28">IF(R10&gt;1,1,0)</f>
        <v>0</v>
      </c>
      <c r="O23" s="136">
        <f aca="true" t="shared" si="7" ref="O23:O32">+IF(R10&lt;18,1,0)</f>
        <v>1</v>
      </c>
      <c r="P23" s="136">
        <f aca="true" t="shared" si="8" ref="P23:P29">COUNTIF(R10,18)*1</f>
        <v>0</v>
      </c>
      <c r="Q23" s="136">
        <f aca="true" t="shared" si="9" ref="Q23:Q28">+IF(R10&gt;18,1,0)</f>
        <v>0</v>
      </c>
      <c r="R23" s="137">
        <f>SUM(O23*1+P23*2+Q23*3)</f>
        <v>1</v>
      </c>
    </row>
    <row r="24" spans="3:18" ht="15" customHeight="1">
      <c r="C24" s="120"/>
      <c r="D24" s="88">
        <v>2</v>
      </c>
      <c r="E24" s="88" t="str">
        <f t="shared" si="4"/>
        <v>PLESSIS ROBINSON 1</v>
      </c>
      <c r="F24" s="88"/>
      <c r="G24" s="88"/>
      <c r="H24" s="88"/>
      <c r="I24" s="88"/>
      <c r="J24" s="88">
        <f>R11-R10</f>
        <v>0</v>
      </c>
      <c r="K24" s="73">
        <f t="shared" si="5"/>
        <v>0</v>
      </c>
      <c r="L24" s="73">
        <f>SUM(D10+E10+F10+G10+H10+K10+L10+M10+O10+P10+I10)</f>
        <v>0</v>
      </c>
      <c r="M24" s="73">
        <f aca="true" t="shared" si="10" ref="M24:M32">SUM(K24-L24)</f>
        <v>0</v>
      </c>
      <c r="N24" s="135">
        <f t="shared" si="6"/>
        <v>0</v>
      </c>
      <c r="O24" s="136">
        <f t="shared" si="7"/>
        <v>1</v>
      </c>
      <c r="P24" s="136">
        <f t="shared" si="8"/>
        <v>0</v>
      </c>
      <c r="Q24" s="136">
        <f t="shared" si="9"/>
        <v>0</v>
      </c>
      <c r="R24" s="137">
        <f aca="true" t="shared" si="11" ref="R24:R32">SUM(O24*1+P24*2+Q24*3)</f>
        <v>1</v>
      </c>
    </row>
    <row r="25" spans="4:18" ht="15" customHeight="1">
      <c r="D25" s="88">
        <v>3</v>
      </c>
      <c r="E25" s="88" t="str">
        <f t="shared" si="4"/>
        <v>BAGNEUX 1</v>
      </c>
      <c r="F25" s="88"/>
      <c r="G25" s="88"/>
      <c r="H25" s="88"/>
      <c r="I25" s="88"/>
      <c r="J25" s="88">
        <f>R12-R13</f>
        <v>0</v>
      </c>
      <c r="K25" s="73">
        <f t="shared" si="5"/>
        <v>0</v>
      </c>
      <c r="L25" s="73">
        <f>SUM(D13+E13+F13+G13+H13+I13+K13+L13+M13+O13+P13)</f>
        <v>0</v>
      </c>
      <c r="M25" s="73">
        <f t="shared" si="10"/>
        <v>0</v>
      </c>
      <c r="N25" s="135">
        <f t="shared" si="6"/>
        <v>0</v>
      </c>
      <c r="O25" s="136">
        <f t="shared" si="7"/>
        <v>1</v>
      </c>
      <c r="P25" s="136">
        <f t="shared" si="8"/>
        <v>0</v>
      </c>
      <c r="Q25" s="136">
        <f t="shared" si="9"/>
        <v>0</v>
      </c>
      <c r="R25" s="137">
        <f t="shared" si="11"/>
        <v>1</v>
      </c>
    </row>
    <row r="26" spans="4:18" ht="15" customHeight="1">
      <c r="D26" s="88">
        <v>4</v>
      </c>
      <c r="E26" s="88" t="str">
        <f t="shared" si="4"/>
        <v>A P V H 1</v>
      </c>
      <c r="F26" s="88"/>
      <c r="G26" s="88"/>
      <c r="H26" s="88"/>
      <c r="I26" s="88"/>
      <c r="J26" s="88">
        <f>R13-R12</f>
        <v>0</v>
      </c>
      <c r="K26" s="73">
        <f t="shared" si="5"/>
        <v>0</v>
      </c>
      <c r="L26" s="73">
        <f>SUM(D12+E12+F12+G12+H12+I12+K12+L12+M12+O12+P12)</f>
        <v>0</v>
      </c>
      <c r="M26" s="73">
        <f t="shared" si="10"/>
        <v>0</v>
      </c>
      <c r="N26" s="135">
        <f t="shared" si="6"/>
        <v>0</v>
      </c>
      <c r="O26" s="136">
        <f t="shared" si="7"/>
        <v>1</v>
      </c>
      <c r="P26" s="136">
        <f t="shared" si="8"/>
        <v>0</v>
      </c>
      <c r="Q26" s="136">
        <f t="shared" si="9"/>
        <v>0</v>
      </c>
      <c r="R26" s="137">
        <f>SUM(O26*1+P26*2+Q26*3)</f>
        <v>1</v>
      </c>
    </row>
    <row r="27" spans="4:18" ht="15" customHeight="1">
      <c r="D27" s="88">
        <v>5</v>
      </c>
      <c r="E27" s="88" t="str">
        <f t="shared" si="4"/>
        <v>MALAKOFF 1</v>
      </c>
      <c r="F27" s="88"/>
      <c r="G27" s="88"/>
      <c r="H27" s="88"/>
      <c r="I27" s="88"/>
      <c r="J27" s="88">
        <f>R14-R15</f>
        <v>0</v>
      </c>
      <c r="K27" s="73">
        <f t="shared" si="5"/>
        <v>0</v>
      </c>
      <c r="L27" s="73">
        <f>SUM(D15:I15,K15:M15,O15:P15)</f>
        <v>0</v>
      </c>
      <c r="M27" s="73">
        <f t="shared" si="10"/>
        <v>0</v>
      </c>
      <c r="N27" s="135">
        <f t="shared" si="6"/>
        <v>0</v>
      </c>
      <c r="O27" s="136">
        <f t="shared" si="7"/>
        <v>1</v>
      </c>
      <c r="P27" s="136">
        <f t="shared" si="8"/>
        <v>0</v>
      </c>
      <c r="Q27" s="136">
        <f t="shared" si="9"/>
        <v>0</v>
      </c>
      <c r="R27" s="137">
        <f>SUM(O27*1+P27*2+Q27*3)</f>
        <v>1</v>
      </c>
    </row>
    <row r="28" spans="4:18" ht="15" customHeight="1">
      <c r="D28" s="88">
        <v>6</v>
      </c>
      <c r="E28" s="88" t="str">
        <f t="shared" si="4"/>
        <v>A S B R 1</v>
      </c>
      <c r="F28" s="88"/>
      <c r="G28" s="88"/>
      <c r="H28" s="88"/>
      <c r="I28" s="88"/>
      <c r="J28" s="88">
        <f>R15-R14</f>
        <v>0</v>
      </c>
      <c r="K28" s="73">
        <f t="shared" si="5"/>
        <v>0</v>
      </c>
      <c r="L28" s="73">
        <f>SUM(D14+E14+F14+G14+H14+I14+K14+L14+M14+O14+P14)</f>
        <v>0</v>
      </c>
      <c r="M28" s="73">
        <f t="shared" si="10"/>
        <v>0</v>
      </c>
      <c r="N28" s="135">
        <f t="shared" si="6"/>
        <v>0</v>
      </c>
      <c r="O28" s="136">
        <f t="shared" si="7"/>
        <v>1</v>
      </c>
      <c r="P28" s="136">
        <f t="shared" si="8"/>
        <v>0</v>
      </c>
      <c r="Q28" s="136">
        <f t="shared" si="9"/>
        <v>0</v>
      </c>
      <c r="R28" s="137">
        <f>SUM(O28*1+P28*2+Q28*3)</f>
        <v>1</v>
      </c>
    </row>
    <row r="29" spans="4:18" ht="15" customHeight="1">
      <c r="D29" s="88">
        <v>7</v>
      </c>
      <c r="E29" s="88" t="str">
        <f t="shared" si="4"/>
        <v>FONTENAY 1</v>
      </c>
      <c r="F29" s="88"/>
      <c r="G29" s="88"/>
      <c r="H29" s="88"/>
      <c r="I29" s="88"/>
      <c r="J29" s="88">
        <f>R16-R17</f>
        <v>0</v>
      </c>
      <c r="K29" s="73">
        <f>SUM(D16+E16+F16+G16+H16+I16+K16+L16+M16+O16+P16)</f>
        <v>0</v>
      </c>
      <c r="L29" s="73">
        <f>SUM(D17:I17,K17:M17,O17:P17)</f>
        <v>0</v>
      </c>
      <c r="M29" s="73">
        <f t="shared" si="10"/>
        <v>0</v>
      </c>
      <c r="N29" s="135">
        <f>IF(R14&gt;1,1,0)</f>
        <v>0</v>
      </c>
      <c r="O29" s="136">
        <f t="shared" si="7"/>
        <v>1</v>
      </c>
      <c r="P29" s="136">
        <f t="shared" si="8"/>
        <v>0</v>
      </c>
      <c r="Q29" s="136">
        <f>+IF(R16&gt;18,1,0)</f>
        <v>0</v>
      </c>
      <c r="R29" s="137">
        <f t="shared" si="11"/>
        <v>1</v>
      </c>
    </row>
    <row r="30" spans="4:18" ht="15" customHeight="1">
      <c r="D30" s="88">
        <v>8</v>
      </c>
      <c r="E30" s="88" t="str">
        <f t="shared" si="4"/>
        <v>CHATILLON 1</v>
      </c>
      <c r="F30" s="88"/>
      <c r="G30" s="88"/>
      <c r="H30" s="88"/>
      <c r="I30" s="88"/>
      <c r="J30" s="88">
        <f>R17-R16</f>
        <v>0</v>
      </c>
      <c r="K30" s="73">
        <f>SUM(D17+E17+F17+G17+H17+I17+K17+L17+M17+O17+P17)</f>
        <v>0</v>
      </c>
      <c r="L30" s="138">
        <f>SUM(E16+D16+F16+G16+H16+I16+K16+L16+M16+O16+P16)</f>
        <v>0</v>
      </c>
      <c r="M30" s="73">
        <f t="shared" si="10"/>
        <v>0</v>
      </c>
      <c r="N30" s="135">
        <f>IF(R15&gt;1,1,0)</f>
        <v>0</v>
      </c>
      <c r="O30" s="136">
        <f t="shared" si="7"/>
        <v>1</v>
      </c>
      <c r="P30" s="136">
        <f>COUNTIF(R17,18)*1</f>
        <v>0</v>
      </c>
      <c r="Q30" s="136">
        <f>+IF(R17&gt;18,1,0)</f>
        <v>0</v>
      </c>
      <c r="R30" s="137">
        <f t="shared" si="11"/>
        <v>1</v>
      </c>
    </row>
    <row r="31" spans="4:18" ht="15" customHeight="1">
      <c r="D31" s="88">
        <v>9</v>
      </c>
      <c r="E31" s="88" t="s">
        <v>37</v>
      </c>
      <c r="F31" s="88"/>
      <c r="G31" s="88"/>
      <c r="H31" s="88"/>
      <c r="I31" s="88"/>
      <c r="J31" s="88">
        <f>R18-R19</f>
        <v>0</v>
      </c>
      <c r="K31" s="73">
        <f>SUM(D18+E18+F18+G18+H18+I18+K18+L18+M18+O18+P18)</f>
        <v>0</v>
      </c>
      <c r="L31" s="139">
        <f>SUM(D19+E19+F19+G19+H19+I19+K19+L19+M19+O19+P19)</f>
        <v>0</v>
      </c>
      <c r="M31" s="73">
        <f t="shared" si="10"/>
        <v>0</v>
      </c>
      <c r="N31" s="135">
        <f>IF(R18&gt;1,1,0)</f>
        <v>0</v>
      </c>
      <c r="O31" s="136">
        <f t="shared" si="7"/>
        <v>1</v>
      </c>
      <c r="P31" s="136">
        <f>COUNTIF(R18,18)*1</f>
        <v>0</v>
      </c>
      <c r="Q31" s="136">
        <f>+IF(R18&gt;18,1,0)</f>
        <v>0</v>
      </c>
      <c r="R31" s="137">
        <f t="shared" si="11"/>
        <v>1</v>
      </c>
    </row>
    <row r="32" spans="4:18" ht="15">
      <c r="D32" s="88">
        <v>10</v>
      </c>
      <c r="E32" s="88" t="str">
        <f t="shared" si="4"/>
        <v>PCG 1</v>
      </c>
      <c r="F32" s="88"/>
      <c r="G32" s="88"/>
      <c r="H32" s="88"/>
      <c r="I32" s="88"/>
      <c r="J32" s="88">
        <f>R19-R18</f>
        <v>0</v>
      </c>
      <c r="K32" s="73">
        <f>SUM(D19+E19+F19+G19+H19+I19+K19+L19+M19+O19+P19)</f>
        <v>0</v>
      </c>
      <c r="L32" s="139">
        <f>SUM(D18+E18+F18+G18+H18+I18+K18+L18+M18+O18+P18)</f>
        <v>0</v>
      </c>
      <c r="M32" s="73">
        <f t="shared" si="10"/>
        <v>0</v>
      </c>
      <c r="N32" s="135">
        <f>IF(R19&gt;1,1,0)</f>
        <v>0</v>
      </c>
      <c r="O32" s="136">
        <f t="shared" si="7"/>
        <v>1</v>
      </c>
      <c r="P32" s="136">
        <f>COUNTIF(R19,18)*1</f>
        <v>0</v>
      </c>
      <c r="Q32" s="136">
        <f>+IF(R19&gt;18,1,0)</f>
        <v>0</v>
      </c>
      <c r="R32" s="137">
        <f t="shared" si="11"/>
        <v>1</v>
      </c>
    </row>
    <row r="34" ht="15">
      <c r="K34" s="120"/>
    </row>
    <row r="35" spans="5:18" ht="15">
      <c r="E35" s="140"/>
      <c r="F35" s="4"/>
      <c r="G35" s="4"/>
      <c r="H35" s="4"/>
      <c r="I35" s="4"/>
      <c r="J35" s="24"/>
      <c r="K35" s="24"/>
      <c r="L35" s="24"/>
      <c r="M35" s="24"/>
      <c r="N35" s="120"/>
      <c r="O35" s="120"/>
      <c r="P35" s="120"/>
      <c r="Q35" s="120"/>
      <c r="R35" s="123"/>
    </row>
    <row r="36" spans="5:18" ht="15">
      <c r="E36" s="140"/>
      <c r="F36" s="4"/>
      <c r="G36" s="4"/>
      <c r="H36" s="4"/>
      <c r="I36" s="4"/>
      <c r="J36" s="24"/>
      <c r="K36" s="24"/>
      <c r="L36" s="4"/>
      <c r="M36" s="24"/>
      <c r="N36" s="120"/>
      <c r="O36" s="120"/>
      <c r="P36" s="120"/>
      <c r="Q36" s="120"/>
      <c r="R36" s="123"/>
    </row>
    <row r="37" spans="5:18" ht="15">
      <c r="E37" s="140"/>
      <c r="F37" s="4"/>
      <c r="G37" s="4"/>
      <c r="H37" s="4"/>
      <c r="I37" s="4"/>
      <c r="J37" s="24"/>
      <c r="K37" s="24"/>
      <c r="L37" s="24"/>
      <c r="M37" s="24"/>
      <c r="N37" s="120"/>
      <c r="O37" s="120"/>
      <c r="P37" s="120"/>
      <c r="Q37" s="120"/>
      <c r="R37" s="123"/>
    </row>
    <row r="38" spans="5:18" ht="15">
      <c r="E38" s="140"/>
      <c r="F38" s="4"/>
      <c r="G38" s="4"/>
      <c r="H38" s="4"/>
      <c r="I38" s="4"/>
      <c r="J38" s="24"/>
      <c r="K38" s="24"/>
      <c r="L38" s="24"/>
      <c r="M38" s="24"/>
      <c r="N38" s="120"/>
      <c r="O38" s="120"/>
      <c r="P38" s="120"/>
      <c r="Q38" s="120"/>
      <c r="R38" s="123"/>
    </row>
  </sheetData>
  <sheetProtection sheet="1" objects="1" scenarios="1"/>
  <mergeCells count="19">
    <mergeCell ref="C1:R1"/>
    <mergeCell ref="C3:R3"/>
    <mergeCell ref="C5:R5"/>
    <mergeCell ref="J6:M6"/>
    <mergeCell ref="D8:I8"/>
    <mergeCell ref="K8:M8"/>
    <mergeCell ref="O8:P8"/>
    <mergeCell ref="D21:I21"/>
    <mergeCell ref="K21:M21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</mergeCells>
  <printOptions/>
  <pageMargins left="0.19652777777777777" right="0" top="0.39375" bottom="0.393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7">
      <selection activeCell="C10" sqref="C10"/>
    </sheetView>
  </sheetViews>
  <sheetFormatPr defaultColWidth="11.421875" defaultRowHeight="12.75"/>
  <cols>
    <col min="1" max="1" width="1.57421875" style="0" customWidth="1"/>
    <col min="2" max="2" width="5.00390625" style="99" customWidth="1"/>
    <col min="3" max="3" width="22.8515625" style="141" customWidth="1"/>
    <col min="4" max="9" width="5.57421875" style="0" customWidth="1"/>
    <col min="11" max="13" width="5.57421875" style="0" customWidth="1"/>
    <col min="15" max="16" width="5.57421875" style="0" customWidth="1"/>
  </cols>
  <sheetData>
    <row r="1" spans="3:18" ht="17.25">
      <c r="C1" s="101" t="s">
        <v>70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ht="7.5" customHeight="1"/>
    <row r="3" spans="2:18" s="102" customFormat="1" ht="18">
      <c r="B3" s="99"/>
      <c r="C3" s="101" t="s">
        <v>71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ht="6" customHeight="1"/>
    <row r="5" spans="3:18" ht="17.25">
      <c r="C5" s="101" t="s">
        <v>96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3:18" ht="15">
      <c r="C6" s="142"/>
      <c r="D6" s="103" t="s">
        <v>73</v>
      </c>
      <c r="E6" s="99"/>
      <c r="F6" s="99"/>
      <c r="G6" s="99"/>
      <c r="H6" s="99"/>
      <c r="I6" s="99"/>
      <c r="J6" s="104" t="s">
        <v>64</v>
      </c>
      <c r="K6" s="104"/>
      <c r="L6" s="104"/>
      <c r="M6" s="104"/>
      <c r="N6" s="99"/>
      <c r="O6" s="99"/>
      <c r="P6" s="99"/>
      <c r="Q6" s="99"/>
      <c r="R6" s="99"/>
    </row>
    <row r="7" ht="6.75" customHeight="1"/>
    <row r="8" spans="3:18" ht="15">
      <c r="C8" s="143" t="s">
        <v>74</v>
      </c>
      <c r="D8" s="105" t="s">
        <v>75</v>
      </c>
      <c r="E8" s="105"/>
      <c r="F8" s="105"/>
      <c r="G8" s="105"/>
      <c r="H8" s="105"/>
      <c r="I8" s="105"/>
      <c r="J8" s="88" t="s">
        <v>76</v>
      </c>
      <c r="K8" s="105" t="s">
        <v>77</v>
      </c>
      <c r="L8" s="105"/>
      <c r="M8" s="105"/>
      <c r="N8" s="88" t="s">
        <v>76</v>
      </c>
      <c r="O8" s="105" t="s">
        <v>78</v>
      </c>
      <c r="P8" s="105"/>
      <c r="Q8" s="88" t="s">
        <v>76</v>
      </c>
      <c r="R8" s="88" t="s">
        <v>79</v>
      </c>
    </row>
    <row r="10" spans="1:18" ht="15">
      <c r="A10" s="106"/>
      <c r="B10" s="105">
        <v>1</v>
      </c>
      <c r="C10" s="88" t="s">
        <v>57</v>
      </c>
      <c r="D10" s="107"/>
      <c r="E10" s="107"/>
      <c r="F10" s="107"/>
      <c r="G10" s="107"/>
      <c r="H10" s="107"/>
      <c r="I10" s="107"/>
      <c r="J10" s="108">
        <f>COUNTIF(D10:I10,13)*2</f>
        <v>0</v>
      </c>
      <c r="K10" s="109"/>
      <c r="L10" s="109"/>
      <c r="M10" s="109"/>
      <c r="N10" s="108">
        <f>COUNTIF(K10:M10,13)*4</f>
        <v>0</v>
      </c>
      <c r="O10" s="107"/>
      <c r="P10" s="107"/>
      <c r="Q10" s="108">
        <f>COUNTIF(O10:P10,13)*6</f>
        <v>0</v>
      </c>
      <c r="R10" s="110">
        <f aca="true" t="shared" si="0" ref="R10:R19">Q10+N10+J10</f>
        <v>0</v>
      </c>
    </row>
    <row r="11" spans="1:18" ht="15">
      <c r="A11" s="106"/>
      <c r="B11" s="105">
        <v>2</v>
      </c>
      <c r="C11" s="88" t="s">
        <v>58</v>
      </c>
      <c r="D11" s="107"/>
      <c r="E11" s="107"/>
      <c r="F11" s="107"/>
      <c r="G11" s="107"/>
      <c r="H11" s="107"/>
      <c r="I11" s="107"/>
      <c r="J11" s="108">
        <f aca="true" t="shared" si="1" ref="J11:J19">COUNTIF(D11:I11,13)*2</f>
        <v>0</v>
      </c>
      <c r="K11" s="109"/>
      <c r="L11" s="109"/>
      <c r="M11" s="109"/>
      <c r="N11" s="108">
        <f aca="true" t="shared" si="2" ref="N11:N19">COUNTIF(K11:M11,13)*4</f>
        <v>0</v>
      </c>
      <c r="O11" s="107"/>
      <c r="P11" s="107"/>
      <c r="Q11" s="108">
        <f aca="true" t="shared" si="3" ref="Q11:Q19">COUNTIF(O11:P11,13)*6</f>
        <v>0</v>
      </c>
      <c r="R11" s="111">
        <f t="shared" si="0"/>
        <v>0</v>
      </c>
    </row>
    <row r="12" spans="1:18" ht="15">
      <c r="A12" s="106"/>
      <c r="B12" s="112">
        <v>3</v>
      </c>
      <c r="C12" s="88" t="s">
        <v>39</v>
      </c>
      <c r="D12" s="107"/>
      <c r="E12" s="107"/>
      <c r="F12" s="107"/>
      <c r="G12" s="107"/>
      <c r="H12" s="107"/>
      <c r="I12" s="107"/>
      <c r="J12" s="108">
        <f t="shared" si="1"/>
        <v>0</v>
      </c>
      <c r="K12" s="109"/>
      <c r="L12" s="109"/>
      <c r="M12" s="109"/>
      <c r="N12" s="108">
        <f t="shared" si="2"/>
        <v>0</v>
      </c>
      <c r="O12" s="107"/>
      <c r="P12" s="107"/>
      <c r="Q12" s="108">
        <f t="shared" si="3"/>
        <v>0</v>
      </c>
      <c r="R12" s="110">
        <f t="shared" si="0"/>
        <v>0</v>
      </c>
    </row>
    <row r="13" spans="1:18" ht="15">
      <c r="A13" s="106"/>
      <c r="B13" s="112">
        <v>4</v>
      </c>
      <c r="C13" s="88" t="s">
        <v>59</v>
      </c>
      <c r="D13" s="107"/>
      <c r="E13" s="107"/>
      <c r="F13" s="107"/>
      <c r="G13" s="107"/>
      <c r="H13" s="107"/>
      <c r="I13" s="107"/>
      <c r="J13" s="108">
        <f t="shared" si="1"/>
        <v>0</v>
      </c>
      <c r="K13" s="109"/>
      <c r="L13" s="109"/>
      <c r="M13" s="109"/>
      <c r="N13" s="108">
        <f t="shared" si="2"/>
        <v>0</v>
      </c>
      <c r="O13" s="107"/>
      <c r="P13" s="107"/>
      <c r="Q13" s="108">
        <f t="shared" si="3"/>
        <v>0</v>
      </c>
      <c r="R13" s="111">
        <f t="shared" si="0"/>
        <v>0</v>
      </c>
    </row>
    <row r="14" spans="1:18" ht="15">
      <c r="A14" s="106"/>
      <c r="B14" s="113">
        <v>5</v>
      </c>
      <c r="C14" s="88" t="s">
        <v>43</v>
      </c>
      <c r="D14" s="107"/>
      <c r="E14" s="107"/>
      <c r="F14" s="107"/>
      <c r="G14" s="107"/>
      <c r="H14" s="107"/>
      <c r="I14" s="107"/>
      <c r="J14" s="108">
        <f t="shared" si="1"/>
        <v>0</v>
      </c>
      <c r="K14" s="109"/>
      <c r="L14" s="109"/>
      <c r="M14" s="109"/>
      <c r="N14" s="108">
        <f t="shared" si="2"/>
        <v>0</v>
      </c>
      <c r="O14" s="107"/>
      <c r="P14" s="107"/>
      <c r="Q14" s="108">
        <f t="shared" si="3"/>
        <v>0</v>
      </c>
      <c r="R14" s="110">
        <f t="shared" si="0"/>
        <v>0</v>
      </c>
    </row>
    <row r="15" spans="1:18" ht="15">
      <c r="A15" s="106"/>
      <c r="B15" s="105">
        <v>6</v>
      </c>
      <c r="C15" s="88" t="s">
        <v>38</v>
      </c>
      <c r="D15" s="107"/>
      <c r="E15" s="107"/>
      <c r="F15" s="107"/>
      <c r="G15" s="107"/>
      <c r="H15" s="107"/>
      <c r="I15" s="107"/>
      <c r="J15" s="108">
        <f t="shared" si="1"/>
        <v>0</v>
      </c>
      <c r="K15" s="109"/>
      <c r="L15" s="109"/>
      <c r="M15" s="109"/>
      <c r="N15" s="108">
        <f t="shared" si="2"/>
        <v>0</v>
      </c>
      <c r="O15" s="107"/>
      <c r="P15" s="107"/>
      <c r="Q15" s="108">
        <f t="shared" si="3"/>
        <v>0</v>
      </c>
      <c r="R15" s="111">
        <f t="shared" si="0"/>
        <v>0</v>
      </c>
    </row>
    <row r="16" spans="1:18" ht="15">
      <c r="A16" s="106"/>
      <c r="B16" s="112">
        <v>7</v>
      </c>
      <c r="C16" s="88" t="s">
        <v>45</v>
      </c>
      <c r="D16" s="107"/>
      <c r="E16" s="107"/>
      <c r="F16" s="107"/>
      <c r="G16" s="107"/>
      <c r="H16" s="107"/>
      <c r="I16" s="107"/>
      <c r="J16" s="108">
        <f t="shared" si="1"/>
        <v>0</v>
      </c>
      <c r="K16" s="109"/>
      <c r="L16" s="109"/>
      <c r="M16" s="109"/>
      <c r="N16" s="108">
        <f t="shared" si="2"/>
        <v>0</v>
      </c>
      <c r="O16" s="107"/>
      <c r="P16" s="107"/>
      <c r="Q16" s="108">
        <f t="shared" si="3"/>
        <v>0</v>
      </c>
      <c r="R16" s="111">
        <f t="shared" si="0"/>
        <v>0</v>
      </c>
    </row>
    <row r="17" spans="1:18" ht="15">
      <c r="A17" s="106"/>
      <c r="B17" s="112">
        <v>8</v>
      </c>
      <c r="C17" s="88" t="s">
        <v>42</v>
      </c>
      <c r="D17" s="107"/>
      <c r="E17" s="107"/>
      <c r="F17" s="107"/>
      <c r="G17" s="107"/>
      <c r="H17" s="107"/>
      <c r="I17" s="107"/>
      <c r="J17" s="108">
        <f t="shared" si="1"/>
        <v>0</v>
      </c>
      <c r="K17" s="109"/>
      <c r="L17" s="109"/>
      <c r="M17" s="109"/>
      <c r="N17" s="108">
        <f t="shared" si="2"/>
        <v>0</v>
      </c>
      <c r="O17" s="107"/>
      <c r="P17" s="107"/>
      <c r="Q17" s="108">
        <f t="shared" si="3"/>
        <v>0</v>
      </c>
      <c r="R17" s="111">
        <f t="shared" si="0"/>
        <v>0</v>
      </c>
    </row>
    <row r="18" spans="1:18" ht="15">
      <c r="A18" s="106"/>
      <c r="B18" s="112">
        <v>9</v>
      </c>
      <c r="C18" s="88" t="s">
        <v>41</v>
      </c>
      <c r="D18" s="107"/>
      <c r="E18" s="107"/>
      <c r="F18" s="107"/>
      <c r="G18" s="107"/>
      <c r="H18" s="107"/>
      <c r="I18" s="107"/>
      <c r="J18" s="108">
        <f t="shared" si="1"/>
        <v>0</v>
      </c>
      <c r="K18" s="109"/>
      <c r="L18" s="109"/>
      <c r="M18" s="109"/>
      <c r="N18" s="108">
        <f t="shared" si="2"/>
        <v>0</v>
      </c>
      <c r="O18" s="107"/>
      <c r="P18" s="107"/>
      <c r="Q18" s="108">
        <f t="shared" si="3"/>
        <v>0</v>
      </c>
      <c r="R18" s="110">
        <f t="shared" si="0"/>
        <v>0</v>
      </c>
    </row>
    <row r="19" spans="1:18" ht="15">
      <c r="A19" s="106"/>
      <c r="B19" s="112">
        <v>10</v>
      </c>
      <c r="C19" s="88" t="s">
        <v>37</v>
      </c>
      <c r="D19" s="107"/>
      <c r="E19" s="107"/>
      <c r="F19" s="107"/>
      <c r="G19" s="107"/>
      <c r="H19" s="107"/>
      <c r="I19" s="107"/>
      <c r="J19" s="114">
        <f t="shared" si="1"/>
        <v>0</v>
      </c>
      <c r="K19" s="109"/>
      <c r="L19" s="109"/>
      <c r="M19" s="109"/>
      <c r="N19" s="115">
        <f t="shared" si="2"/>
        <v>0</v>
      </c>
      <c r="O19" s="107"/>
      <c r="P19" s="107"/>
      <c r="Q19" s="114">
        <f t="shared" si="3"/>
        <v>0</v>
      </c>
      <c r="R19" s="111">
        <f t="shared" si="0"/>
        <v>0</v>
      </c>
    </row>
    <row r="20" spans="2:17" s="116" customFormat="1" ht="9" customHeight="1">
      <c r="B20" s="117"/>
      <c r="C20" s="144"/>
      <c r="D20" s="119"/>
      <c r="E20" s="117"/>
      <c r="F20" s="117"/>
      <c r="G20" s="117"/>
      <c r="H20" s="117"/>
      <c r="I20" s="120"/>
      <c r="J20" s="121"/>
      <c r="K20" s="120"/>
      <c r="L20" s="120"/>
      <c r="M20" s="122"/>
      <c r="N20" s="120"/>
      <c r="O20" s="120"/>
      <c r="P20" s="120"/>
      <c r="Q20" s="123"/>
    </row>
    <row r="21" spans="2:18" s="116" customFormat="1" ht="24.75">
      <c r="B21" s="99"/>
      <c r="C21" s="145" t="s">
        <v>80</v>
      </c>
      <c r="D21" s="125" t="s">
        <v>81</v>
      </c>
      <c r="E21" s="125"/>
      <c r="F21" s="125"/>
      <c r="G21" s="125"/>
      <c r="H21" s="125"/>
      <c r="I21" s="125"/>
      <c r="J21" s="126" t="s">
        <v>82</v>
      </c>
      <c r="K21" s="125" t="s">
        <v>83</v>
      </c>
      <c r="L21" s="125"/>
      <c r="M21" s="125"/>
      <c r="N21" s="126" t="s">
        <v>84</v>
      </c>
      <c r="O21" s="127" t="s">
        <v>85</v>
      </c>
      <c r="P21" s="125" t="s">
        <v>86</v>
      </c>
      <c r="Q21" s="125" t="s">
        <v>87</v>
      </c>
      <c r="R21" s="128" t="s">
        <v>88</v>
      </c>
    </row>
    <row r="22" spans="2:18" s="4" customFormat="1" ht="9.75" customHeight="1">
      <c r="B22" s="129"/>
      <c r="C22" s="146"/>
      <c r="D22" s="130"/>
      <c r="E22" s="131"/>
      <c r="F22" s="131"/>
      <c r="G22" s="131"/>
      <c r="H22" s="131"/>
      <c r="I22" s="131"/>
      <c r="J22" s="132"/>
      <c r="K22" s="133"/>
      <c r="L22" s="133"/>
      <c r="M22" s="133"/>
      <c r="N22" s="130"/>
      <c r="O22" s="130"/>
      <c r="P22" s="130"/>
      <c r="Q22" s="130"/>
      <c r="R22" s="130"/>
    </row>
    <row r="23" spans="3:18" ht="15" customHeight="1">
      <c r="C23" s="147" t="s">
        <v>89</v>
      </c>
      <c r="D23" s="88">
        <v>1</v>
      </c>
      <c r="E23" s="88" t="str">
        <f aca="true" t="shared" si="4" ref="E23:E31">C10</f>
        <v> LPA 1</v>
      </c>
      <c r="F23" s="88"/>
      <c r="G23" s="88"/>
      <c r="H23" s="88"/>
      <c r="I23" s="88"/>
      <c r="J23" s="88">
        <f>R10-R11</f>
        <v>0</v>
      </c>
      <c r="K23" s="73">
        <f aca="true" t="shared" si="5" ref="K23:K28">SUM(D10+E10+F10+G10+H10+I10+K10+L10+M10+O10+P10)</f>
        <v>0</v>
      </c>
      <c r="L23" s="73">
        <f>SUM(D11+E11+F11+G11+H11+I11+K11+L11+M11+O11+P11)</f>
        <v>0</v>
      </c>
      <c r="M23" s="73">
        <f>SUM(K23-L23)</f>
        <v>0</v>
      </c>
      <c r="N23" s="135">
        <f aca="true" t="shared" si="6" ref="N23:N28">IF(R10&gt;1,1,0)</f>
        <v>0</v>
      </c>
      <c r="O23" s="136">
        <f aca="true" t="shared" si="7" ref="O23:O32">+IF(R10&lt;18,1,0)</f>
        <v>1</v>
      </c>
      <c r="P23" s="136">
        <f aca="true" t="shared" si="8" ref="P23:P29">COUNTIF(R10,18)*1</f>
        <v>0</v>
      </c>
      <c r="Q23" s="136">
        <f aca="true" t="shared" si="9" ref="Q23:Q28">+IF(R10&gt;18,1,0)</f>
        <v>0</v>
      </c>
      <c r="R23" s="137">
        <f>SUM(O23*1+P23*2+Q23*3)</f>
        <v>1</v>
      </c>
    </row>
    <row r="24" spans="3:18" ht="15" customHeight="1">
      <c r="C24" s="146"/>
      <c r="D24" s="88">
        <v>2</v>
      </c>
      <c r="E24" s="88" t="str">
        <f t="shared" si="4"/>
        <v>A P V H 1</v>
      </c>
      <c r="F24" s="88"/>
      <c r="G24" s="88"/>
      <c r="H24" s="88"/>
      <c r="I24" s="88"/>
      <c r="J24" s="88">
        <f>R11-R10</f>
        <v>0</v>
      </c>
      <c r="K24" s="73">
        <f t="shared" si="5"/>
        <v>0</v>
      </c>
      <c r="L24" s="73">
        <f>SUM(D10+E10+F10+G10+H10+K10+L10+M10+O10+P10+I10)</f>
        <v>0</v>
      </c>
      <c r="M24" s="73">
        <f aca="true" t="shared" si="10" ref="M24:M32">SUM(K24-L24)</f>
        <v>0</v>
      </c>
      <c r="N24" s="135">
        <f t="shared" si="6"/>
        <v>0</v>
      </c>
      <c r="O24" s="136">
        <f t="shared" si="7"/>
        <v>1</v>
      </c>
      <c r="P24" s="136">
        <f t="shared" si="8"/>
        <v>0</v>
      </c>
      <c r="Q24" s="136">
        <f t="shared" si="9"/>
        <v>0</v>
      </c>
      <c r="R24" s="137">
        <f aca="true" t="shared" si="11" ref="R24:R32">SUM(O24*1+P24*2+Q24*3)</f>
        <v>1</v>
      </c>
    </row>
    <row r="25" spans="4:18" ht="15" customHeight="1">
      <c r="D25" s="88">
        <v>3</v>
      </c>
      <c r="E25" s="88" t="str">
        <f t="shared" si="4"/>
        <v>PLESSIS ROBINSON 1</v>
      </c>
      <c r="F25" s="88"/>
      <c r="G25" s="88"/>
      <c r="H25" s="88"/>
      <c r="I25" s="88"/>
      <c r="J25" s="88">
        <f>R12-R13</f>
        <v>0</v>
      </c>
      <c r="K25" s="73">
        <f t="shared" si="5"/>
        <v>0</v>
      </c>
      <c r="L25" s="73">
        <f>SUM(D13+E13+F13+G13+H13+I13+K13+L13+M13+O13+P13)</f>
        <v>0</v>
      </c>
      <c r="M25" s="73">
        <f t="shared" si="10"/>
        <v>0</v>
      </c>
      <c r="N25" s="135">
        <f t="shared" si="6"/>
        <v>0</v>
      </c>
      <c r="O25" s="136">
        <f t="shared" si="7"/>
        <v>1</v>
      </c>
      <c r="P25" s="136">
        <f t="shared" si="8"/>
        <v>0</v>
      </c>
      <c r="Q25" s="136">
        <f t="shared" si="9"/>
        <v>0</v>
      </c>
      <c r="R25" s="137">
        <f t="shared" si="11"/>
        <v>1</v>
      </c>
    </row>
    <row r="26" spans="4:18" ht="15" customHeight="1">
      <c r="D26" s="88">
        <v>4</v>
      </c>
      <c r="E26" s="88" t="str">
        <f t="shared" si="4"/>
        <v>A S B R 1</v>
      </c>
      <c r="F26" s="88"/>
      <c r="G26" s="88"/>
      <c r="H26" s="88"/>
      <c r="I26" s="88"/>
      <c r="J26" s="88">
        <f>R13-R12</f>
        <v>0</v>
      </c>
      <c r="K26" s="73">
        <f t="shared" si="5"/>
        <v>0</v>
      </c>
      <c r="L26" s="73">
        <f>SUM(D12+E12+F12+G12+H12+I12+K12+L12+M12+O12+P12)</f>
        <v>0</v>
      </c>
      <c r="M26" s="73">
        <f t="shared" si="10"/>
        <v>0</v>
      </c>
      <c r="N26" s="135">
        <f t="shared" si="6"/>
        <v>0</v>
      </c>
      <c r="O26" s="136">
        <f t="shared" si="7"/>
        <v>1</v>
      </c>
      <c r="P26" s="136">
        <f t="shared" si="8"/>
        <v>0</v>
      </c>
      <c r="Q26" s="136">
        <f t="shared" si="9"/>
        <v>0</v>
      </c>
      <c r="R26" s="137">
        <f>SUM(O26*1+P26*2+Q26*3)</f>
        <v>1</v>
      </c>
    </row>
    <row r="27" spans="4:18" ht="15" customHeight="1">
      <c r="D27" s="88">
        <v>5</v>
      </c>
      <c r="E27" s="88" t="str">
        <f t="shared" si="4"/>
        <v>BAGNEUX 1</v>
      </c>
      <c r="F27" s="88"/>
      <c r="G27" s="88"/>
      <c r="H27" s="88"/>
      <c r="I27" s="88"/>
      <c r="J27" s="88">
        <f>R14-R15</f>
        <v>0</v>
      </c>
      <c r="K27" s="73">
        <f t="shared" si="5"/>
        <v>0</v>
      </c>
      <c r="L27" s="73">
        <f>SUM(D15:I15,K15:M15,O15:P15)</f>
        <v>0</v>
      </c>
      <c r="M27" s="73">
        <f t="shared" si="10"/>
        <v>0</v>
      </c>
      <c r="N27" s="135">
        <f t="shared" si="6"/>
        <v>0</v>
      </c>
      <c r="O27" s="136">
        <f t="shared" si="7"/>
        <v>1</v>
      </c>
      <c r="P27" s="136">
        <f t="shared" si="8"/>
        <v>0</v>
      </c>
      <c r="Q27" s="136">
        <f t="shared" si="9"/>
        <v>0</v>
      </c>
      <c r="R27" s="137">
        <f>SUM(O27*1+P27*2+Q27*3)</f>
        <v>1</v>
      </c>
    </row>
    <row r="28" spans="4:18" ht="15" customHeight="1">
      <c r="D28" s="88">
        <v>6</v>
      </c>
      <c r="E28" s="88" t="str">
        <f t="shared" si="4"/>
        <v>CHATILLON 1</v>
      </c>
      <c r="F28" s="88"/>
      <c r="G28" s="88"/>
      <c r="H28" s="88"/>
      <c r="I28" s="88"/>
      <c r="J28" s="88">
        <f>R15-R14</f>
        <v>0</v>
      </c>
      <c r="K28" s="73">
        <f t="shared" si="5"/>
        <v>0</v>
      </c>
      <c r="L28" s="73">
        <f>SUM(D14+E14+F14+G14+H14+I14+K14+L14+M14+O14+P14)</f>
        <v>0</v>
      </c>
      <c r="M28" s="73">
        <f t="shared" si="10"/>
        <v>0</v>
      </c>
      <c r="N28" s="135">
        <f t="shared" si="6"/>
        <v>0</v>
      </c>
      <c r="O28" s="136">
        <f t="shared" si="7"/>
        <v>1</v>
      </c>
      <c r="P28" s="136">
        <f t="shared" si="8"/>
        <v>0</v>
      </c>
      <c r="Q28" s="136">
        <f t="shared" si="9"/>
        <v>0</v>
      </c>
      <c r="R28" s="137">
        <f>SUM(O28*1+P28*2+Q28*3)</f>
        <v>1</v>
      </c>
    </row>
    <row r="29" spans="4:18" ht="15" customHeight="1">
      <c r="D29" s="88">
        <v>7</v>
      </c>
      <c r="E29" s="88" t="str">
        <f t="shared" si="4"/>
        <v>MALAKOFF 1</v>
      </c>
      <c r="F29" s="88"/>
      <c r="G29" s="88"/>
      <c r="H29" s="88"/>
      <c r="I29" s="88"/>
      <c r="J29" s="88">
        <f>R16-R17</f>
        <v>0</v>
      </c>
      <c r="K29" s="73">
        <f>SUM(D16+E16+F16+G16+H16+I16+K16+L16+M16+O16+P16)</f>
        <v>0</v>
      </c>
      <c r="L29" s="73">
        <f>SUM(D17:I17,K17:L17,K17:L17,K17:M17,O17:P17)</f>
        <v>0</v>
      </c>
      <c r="M29" s="73">
        <f t="shared" si="10"/>
        <v>0</v>
      </c>
      <c r="N29" s="135">
        <f>IF(R14&gt;1,1,0)</f>
        <v>0</v>
      </c>
      <c r="O29" s="136">
        <f t="shared" si="7"/>
        <v>1</v>
      </c>
      <c r="P29" s="136">
        <f t="shared" si="8"/>
        <v>0</v>
      </c>
      <c r="Q29" s="136">
        <f>+IF(R16&gt;18,1,0)</f>
        <v>0</v>
      </c>
      <c r="R29" s="137">
        <f t="shared" si="11"/>
        <v>1</v>
      </c>
    </row>
    <row r="30" spans="4:18" ht="15" customHeight="1">
      <c r="D30" s="88">
        <v>8</v>
      </c>
      <c r="E30" s="88" t="str">
        <f t="shared" si="4"/>
        <v>PCG 1</v>
      </c>
      <c r="F30" s="88"/>
      <c r="G30" s="88"/>
      <c r="H30" s="88"/>
      <c r="I30" s="88"/>
      <c r="J30" s="88">
        <f>R17-R16</f>
        <v>0</v>
      </c>
      <c r="K30" s="73">
        <f>SUM(D17+E17+F17+G17+H17+I17+K17+L17+M17+O17+P17)</f>
        <v>0</v>
      </c>
      <c r="L30" s="138">
        <f>SUM(E16+D16+F16+G16+H16+I16+K16+L16+M16+O16+P16)</f>
        <v>0</v>
      </c>
      <c r="M30" s="73">
        <f t="shared" si="10"/>
        <v>0</v>
      </c>
      <c r="N30" s="135">
        <f>IF(R15&gt;1,1,0)</f>
        <v>0</v>
      </c>
      <c r="O30" s="136">
        <f t="shared" si="7"/>
        <v>1</v>
      </c>
      <c r="P30" s="136">
        <f>COUNTIF(R17,18)*1</f>
        <v>0</v>
      </c>
      <c r="Q30" s="136">
        <f>+IF(R17&gt;18,1,0)</f>
        <v>0</v>
      </c>
      <c r="R30" s="137">
        <f t="shared" si="11"/>
        <v>1</v>
      </c>
    </row>
    <row r="31" spans="4:18" ht="15" customHeight="1">
      <c r="D31" s="88">
        <v>9</v>
      </c>
      <c r="E31" s="88" t="str">
        <f t="shared" si="4"/>
        <v>FONTENAY 1</v>
      </c>
      <c r="F31" s="88"/>
      <c r="G31" s="88"/>
      <c r="H31" s="88"/>
      <c r="I31" s="88"/>
      <c r="J31" s="88">
        <f>R18-R19</f>
        <v>0</v>
      </c>
      <c r="K31" s="73">
        <f>SUM(D18+E18+F18+G18+H18+I18+K18+L18+M18+O18+P18)</f>
        <v>0</v>
      </c>
      <c r="L31" s="139">
        <f>SUM(D19+E19+F19+G19+H19+I19+K19+L19+M19+O19+P19)</f>
        <v>0</v>
      </c>
      <c r="M31" s="73">
        <f t="shared" si="10"/>
        <v>0</v>
      </c>
      <c r="N31" s="135">
        <f>IF(R18&gt;1,1,0)</f>
        <v>0</v>
      </c>
      <c r="O31" s="136">
        <f t="shared" si="7"/>
        <v>1</v>
      </c>
      <c r="P31" s="136">
        <f>COUNTIF(R18,18)*1</f>
        <v>0</v>
      </c>
      <c r="Q31" s="136">
        <f>+IF(R18&gt;18,1,0)</f>
        <v>0</v>
      </c>
      <c r="R31" s="137">
        <f t="shared" si="11"/>
        <v>1</v>
      </c>
    </row>
    <row r="32" spans="4:18" ht="15">
      <c r="D32" s="88">
        <v>10</v>
      </c>
      <c r="E32" s="88" t="s">
        <v>37</v>
      </c>
      <c r="F32" s="88"/>
      <c r="G32" s="88"/>
      <c r="H32" s="88"/>
      <c r="I32" s="88"/>
      <c r="J32" s="88">
        <f>R19-R18</f>
        <v>0</v>
      </c>
      <c r="K32" s="73">
        <f>SUM(D19+E19+F19+G19+H19+I19+K19+L19+M19+O19+P19)</f>
        <v>0</v>
      </c>
      <c r="L32" s="139">
        <f>SUM(D18+E18+F18+G18+H18+I18+K18+L18+M18+O18+P18)</f>
        <v>0</v>
      </c>
      <c r="M32" s="73">
        <f t="shared" si="10"/>
        <v>0</v>
      </c>
      <c r="N32" s="135">
        <f>IF(R19&gt;1,1,0)</f>
        <v>0</v>
      </c>
      <c r="O32" s="136">
        <f t="shared" si="7"/>
        <v>1</v>
      </c>
      <c r="P32" s="136">
        <f>COUNTIF(R19,18)*1</f>
        <v>0</v>
      </c>
      <c r="Q32" s="136">
        <f>+IF(R19&gt;18,1,0)</f>
        <v>0</v>
      </c>
      <c r="R32" s="137">
        <f t="shared" si="11"/>
        <v>1</v>
      </c>
    </row>
    <row r="34" ht="15">
      <c r="K34" s="120"/>
    </row>
    <row r="35" spans="5:18" ht="15">
      <c r="E35" s="140"/>
      <c r="F35" s="4"/>
      <c r="G35" s="4"/>
      <c r="H35" s="4"/>
      <c r="I35" s="4"/>
      <c r="J35" s="24"/>
      <c r="K35" s="24"/>
      <c r="L35" s="24"/>
      <c r="M35" s="24"/>
      <c r="N35" s="120"/>
      <c r="O35" s="120"/>
      <c r="P35" s="120"/>
      <c r="Q35" s="120"/>
      <c r="R35" s="123"/>
    </row>
    <row r="36" spans="5:18" ht="15">
      <c r="E36" s="140"/>
      <c r="F36" s="4"/>
      <c r="G36" s="4"/>
      <c r="H36" s="4"/>
      <c r="I36" s="4"/>
      <c r="J36" s="24"/>
      <c r="K36" s="24"/>
      <c r="L36" s="4"/>
      <c r="M36" s="24"/>
      <c r="N36" s="120"/>
      <c r="O36" s="120"/>
      <c r="P36" s="120"/>
      <c r="Q36" s="120"/>
      <c r="R36" s="123"/>
    </row>
    <row r="37" spans="5:18" ht="15">
      <c r="E37" s="140"/>
      <c r="F37" s="4"/>
      <c r="G37" s="4"/>
      <c r="H37" s="4"/>
      <c r="I37" s="4"/>
      <c r="J37" s="24"/>
      <c r="K37" s="24"/>
      <c r="L37" s="24"/>
      <c r="M37" s="24"/>
      <c r="N37" s="120"/>
      <c r="O37" s="120"/>
      <c r="P37" s="120"/>
      <c r="Q37" s="120"/>
      <c r="R37" s="123"/>
    </row>
    <row r="38" spans="5:18" ht="15">
      <c r="E38" s="140"/>
      <c r="F38" s="4"/>
      <c r="G38" s="4"/>
      <c r="H38" s="4"/>
      <c r="I38" s="4"/>
      <c r="J38" s="24"/>
      <c r="K38" s="24"/>
      <c r="L38" s="24"/>
      <c r="M38" s="24"/>
      <c r="N38" s="120"/>
      <c r="O38" s="120"/>
      <c r="P38" s="120"/>
      <c r="Q38" s="120"/>
      <c r="R38" s="123"/>
    </row>
  </sheetData>
  <sheetProtection sheet="1" objects="1" scenarios="1"/>
  <mergeCells count="19">
    <mergeCell ref="C1:R1"/>
    <mergeCell ref="C3:R3"/>
    <mergeCell ref="C5:R5"/>
    <mergeCell ref="J6:M6"/>
    <mergeCell ref="D8:I8"/>
    <mergeCell ref="K8:M8"/>
    <mergeCell ref="O8:P8"/>
    <mergeCell ref="D21:I21"/>
    <mergeCell ref="K21:M21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6">
      <selection activeCell="C10" sqref="C10"/>
    </sheetView>
  </sheetViews>
  <sheetFormatPr defaultColWidth="11.421875" defaultRowHeight="12.75"/>
  <cols>
    <col min="1" max="1" width="1.57421875" style="0" customWidth="1"/>
    <col min="2" max="2" width="5.00390625" style="99" customWidth="1"/>
    <col min="3" max="3" width="22.8515625" style="100" customWidth="1"/>
    <col min="4" max="9" width="5.57421875" style="0" customWidth="1"/>
    <col min="11" max="13" width="5.57421875" style="0" customWidth="1"/>
    <col min="15" max="16" width="5.57421875" style="0" customWidth="1"/>
  </cols>
  <sheetData>
    <row r="1" spans="3:18" ht="17.25">
      <c r="C1" s="101" t="s">
        <v>70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ht="7.5" customHeight="1"/>
    <row r="3" spans="2:18" s="102" customFormat="1" ht="18">
      <c r="B3" s="99"/>
      <c r="C3" s="101" t="s">
        <v>71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ht="6" customHeight="1"/>
    <row r="5" spans="3:18" ht="17.25">
      <c r="C5" s="101" t="s">
        <v>97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3:18" ht="15">
      <c r="C6" s="99"/>
      <c r="D6" s="103" t="s">
        <v>73</v>
      </c>
      <c r="E6" s="99"/>
      <c r="F6" s="99"/>
      <c r="G6" s="99"/>
      <c r="H6" s="99"/>
      <c r="I6" s="99"/>
      <c r="J6" s="104" t="s">
        <v>66</v>
      </c>
      <c r="K6" s="104"/>
      <c r="L6" s="104"/>
      <c r="M6" s="104"/>
      <c r="N6" s="99"/>
      <c r="O6" s="99"/>
      <c r="P6" s="99"/>
      <c r="Q6" s="99"/>
      <c r="R6" s="99"/>
    </row>
    <row r="7" ht="6.75" customHeight="1"/>
    <row r="8" spans="3:18" ht="15">
      <c r="C8" s="105" t="s">
        <v>74</v>
      </c>
      <c r="D8" s="105" t="s">
        <v>75</v>
      </c>
      <c r="E8" s="105"/>
      <c r="F8" s="105"/>
      <c r="G8" s="105"/>
      <c r="H8" s="105"/>
      <c r="I8" s="105"/>
      <c r="J8" s="88" t="s">
        <v>76</v>
      </c>
      <c r="K8" s="105" t="s">
        <v>77</v>
      </c>
      <c r="L8" s="105"/>
      <c r="M8" s="105"/>
      <c r="N8" s="88" t="s">
        <v>76</v>
      </c>
      <c r="O8" s="105" t="s">
        <v>78</v>
      </c>
      <c r="P8" s="105"/>
      <c r="Q8" s="88" t="s">
        <v>76</v>
      </c>
      <c r="R8" s="88" t="s">
        <v>79</v>
      </c>
    </row>
    <row r="10" spans="1:18" ht="15">
      <c r="A10" s="106"/>
      <c r="B10" s="105">
        <v>1</v>
      </c>
      <c r="C10" s="88" t="s">
        <v>57</v>
      </c>
      <c r="D10" s="107"/>
      <c r="E10" s="107"/>
      <c r="F10" s="107"/>
      <c r="G10" s="107"/>
      <c r="H10" s="107"/>
      <c r="I10" s="107"/>
      <c r="J10" s="108">
        <f>COUNTIF(D10:I10,13)*2</f>
        <v>0</v>
      </c>
      <c r="K10" s="109"/>
      <c r="L10" s="109"/>
      <c r="M10" s="109"/>
      <c r="N10" s="108">
        <f>COUNTIF(K10:M10,13)*4</f>
        <v>0</v>
      </c>
      <c r="O10" s="107"/>
      <c r="P10" s="107"/>
      <c r="Q10" s="108">
        <f>COUNTIF(O10:P10,13)*6</f>
        <v>0</v>
      </c>
      <c r="R10" s="110">
        <f aca="true" t="shared" si="0" ref="R10:R19">Q10+N10+J10</f>
        <v>0</v>
      </c>
    </row>
    <row r="11" spans="1:18" ht="15">
      <c r="A11" s="106"/>
      <c r="B11" s="105">
        <v>2</v>
      </c>
      <c r="C11" s="88" t="s">
        <v>59</v>
      </c>
      <c r="D11" s="107"/>
      <c r="E11" s="107"/>
      <c r="F11" s="107"/>
      <c r="G11" s="107"/>
      <c r="H11" s="107"/>
      <c r="I11" s="107"/>
      <c r="J11" s="108">
        <f aca="true" t="shared" si="1" ref="J11:J19">COUNTIF(D11:I11,13)*2</f>
        <v>0</v>
      </c>
      <c r="K11" s="109"/>
      <c r="L11" s="109"/>
      <c r="M11" s="109"/>
      <c r="N11" s="108">
        <f aca="true" t="shared" si="2" ref="N11:N19">COUNTIF(K11:M11,13)*4</f>
        <v>0</v>
      </c>
      <c r="O11" s="107"/>
      <c r="P11" s="107"/>
      <c r="Q11" s="108">
        <f aca="true" t="shared" si="3" ref="Q11:Q19">COUNTIF(O11:P11,13)*6</f>
        <v>0</v>
      </c>
      <c r="R11" s="111">
        <f t="shared" si="0"/>
        <v>0</v>
      </c>
    </row>
    <row r="12" spans="1:18" ht="15">
      <c r="A12" s="106"/>
      <c r="B12" s="112">
        <v>3</v>
      </c>
      <c r="C12" s="88" t="s">
        <v>58</v>
      </c>
      <c r="D12" s="107"/>
      <c r="E12" s="107"/>
      <c r="F12" s="107"/>
      <c r="G12" s="107"/>
      <c r="H12" s="107"/>
      <c r="I12" s="107"/>
      <c r="J12" s="108">
        <f t="shared" si="1"/>
        <v>0</v>
      </c>
      <c r="K12" s="109"/>
      <c r="L12" s="109"/>
      <c r="M12" s="109"/>
      <c r="N12" s="108">
        <f t="shared" si="2"/>
        <v>0</v>
      </c>
      <c r="O12" s="107"/>
      <c r="P12" s="107"/>
      <c r="Q12" s="108">
        <f t="shared" si="3"/>
        <v>0</v>
      </c>
      <c r="R12" s="110">
        <f t="shared" si="0"/>
        <v>0</v>
      </c>
    </row>
    <row r="13" spans="1:18" ht="15">
      <c r="A13" s="106"/>
      <c r="B13" s="112">
        <v>4</v>
      </c>
      <c r="C13" s="88" t="s">
        <v>38</v>
      </c>
      <c r="D13" s="107"/>
      <c r="E13" s="107"/>
      <c r="F13" s="107"/>
      <c r="G13" s="107"/>
      <c r="H13" s="107"/>
      <c r="I13" s="107"/>
      <c r="J13" s="108">
        <f t="shared" si="1"/>
        <v>0</v>
      </c>
      <c r="K13" s="109"/>
      <c r="L13" s="109"/>
      <c r="M13" s="109"/>
      <c r="N13" s="108">
        <f t="shared" si="2"/>
        <v>0</v>
      </c>
      <c r="O13" s="107"/>
      <c r="P13" s="107"/>
      <c r="Q13" s="108">
        <f t="shared" si="3"/>
        <v>0</v>
      </c>
      <c r="R13" s="111">
        <f t="shared" si="0"/>
        <v>0</v>
      </c>
    </row>
    <row r="14" spans="1:18" ht="15">
      <c r="A14" s="106"/>
      <c r="B14" s="113">
        <v>5</v>
      </c>
      <c r="C14" s="88" t="s">
        <v>39</v>
      </c>
      <c r="D14" s="107"/>
      <c r="E14" s="107"/>
      <c r="F14" s="107"/>
      <c r="G14" s="107"/>
      <c r="H14" s="107"/>
      <c r="I14" s="107"/>
      <c r="J14" s="108">
        <f t="shared" si="1"/>
        <v>0</v>
      </c>
      <c r="K14" s="109"/>
      <c r="L14" s="109"/>
      <c r="M14" s="109"/>
      <c r="N14" s="108">
        <f t="shared" si="2"/>
        <v>0</v>
      </c>
      <c r="O14" s="107"/>
      <c r="P14" s="107"/>
      <c r="Q14" s="108">
        <f t="shared" si="3"/>
        <v>0</v>
      </c>
      <c r="R14" s="110">
        <f t="shared" si="0"/>
        <v>0</v>
      </c>
    </row>
    <row r="15" spans="1:18" ht="15">
      <c r="A15" s="106"/>
      <c r="B15" s="105">
        <v>6</v>
      </c>
      <c r="C15" s="88" t="s">
        <v>42</v>
      </c>
      <c r="D15" s="107"/>
      <c r="E15" s="107"/>
      <c r="F15" s="107"/>
      <c r="G15" s="107"/>
      <c r="H15" s="107"/>
      <c r="I15" s="107"/>
      <c r="J15" s="108">
        <f t="shared" si="1"/>
        <v>0</v>
      </c>
      <c r="K15" s="109"/>
      <c r="L15" s="109"/>
      <c r="M15" s="109"/>
      <c r="N15" s="108">
        <f t="shared" si="2"/>
        <v>0</v>
      </c>
      <c r="O15" s="107"/>
      <c r="P15" s="107"/>
      <c r="Q15" s="108">
        <f t="shared" si="3"/>
        <v>0</v>
      </c>
      <c r="R15" s="111">
        <f t="shared" si="0"/>
        <v>0</v>
      </c>
    </row>
    <row r="16" spans="1:18" ht="15">
      <c r="A16" s="106"/>
      <c r="B16" s="112">
        <v>7</v>
      </c>
      <c r="C16" s="88" t="s">
        <v>43</v>
      </c>
      <c r="D16" s="107"/>
      <c r="E16" s="107"/>
      <c r="F16" s="107"/>
      <c r="G16" s="107"/>
      <c r="H16" s="107"/>
      <c r="I16" s="107"/>
      <c r="J16" s="108">
        <f t="shared" si="1"/>
        <v>0</v>
      </c>
      <c r="K16" s="109"/>
      <c r="L16" s="109"/>
      <c r="M16" s="109"/>
      <c r="N16" s="108">
        <f t="shared" si="2"/>
        <v>0</v>
      </c>
      <c r="O16" s="107"/>
      <c r="P16" s="107"/>
      <c r="Q16" s="108">
        <f t="shared" si="3"/>
        <v>0</v>
      </c>
      <c r="R16" s="111">
        <f t="shared" si="0"/>
        <v>0</v>
      </c>
    </row>
    <row r="17" spans="1:18" ht="15">
      <c r="A17" s="106"/>
      <c r="B17" s="112">
        <v>8</v>
      </c>
      <c r="C17" s="88" t="s">
        <v>37</v>
      </c>
      <c r="D17" s="107"/>
      <c r="E17" s="107"/>
      <c r="F17" s="107"/>
      <c r="G17" s="107"/>
      <c r="H17" s="107"/>
      <c r="I17" s="107"/>
      <c r="J17" s="108">
        <f t="shared" si="1"/>
        <v>0</v>
      </c>
      <c r="K17" s="109"/>
      <c r="L17" s="109"/>
      <c r="M17" s="109"/>
      <c r="N17" s="108">
        <f t="shared" si="2"/>
        <v>0</v>
      </c>
      <c r="O17" s="107"/>
      <c r="P17" s="107"/>
      <c r="Q17" s="108">
        <f t="shared" si="3"/>
        <v>0</v>
      </c>
      <c r="R17" s="111">
        <f t="shared" si="0"/>
        <v>0</v>
      </c>
    </row>
    <row r="18" spans="1:18" ht="15">
      <c r="A18" s="106"/>
      <c r="B18" s="112">
        <v>9</v>
      </c>
      <c r="C18" s="88" t="s">
        <v>45</v>
      </c>
      <c r="D18" s="107"/>
      <c r="E18" s="107"/>
      <c r="F18" s="107"/>
      <c r="G18" s="107"/>
      <c r="H18" s="107"/>
      <c r="I18" s="107"/>
      <c r="J18" s="108">
        <f t="shared" si="1"/>
        <v>0</v>
      </c>
      <c r="K18" s="109"/>
      <c r="L18" s="109"/>
      <c r="M18" s="109"/>
      <c r="N18" s="108">
        <f t="shared" si="2"/>
        <v>0</v>
      </c>
      <c r="O18" s="107"/>
      <c r="P18" s="107"/>
      <c r="Q18" s="108">
        <f t="shared" si="3"/>
        <v>0</v>
      </c>
      <c r="R18" s="110">
        <f t="shared" si="0"/>
        <v>0</v>
      </c>
    </row>
    <row r="19" spans="1:18" ht="15">
      <c r="A19" s="106"/>
      <c r="B19" s="112">
        <v>10</v>
      </c>
      <c r="C19" s="88" t="s">
        <v>41</v>
      </c>
      <c r="D19" s="107"/>
      <c r="E19" s="107"/>
      <c r="F19" s="107"/>
      <c r="G19" s="107"/>
      <c r="H19" s="107"/>
      <c r="I19" s="107"/>
      <c r="J19" s="114">
        <f t="shared" si="1"/>
        <v>0</v>
      </c>
      <c r="K19" s="109"/>
      <c r="L19" s="109"/>
      <c r="M19" s="109"/>
      <c r="N19" s="115">
        <f t="shared" si="2"/>
        <v>0</v>
      </c>
      <c r="O19" s="107"/>
      <c r="P19" s="107"/>
      <c r="Q19" s="114">
        <f t="shared" si="3"/>
        <v>0</v>
      </c>
      <c r="R19" s="111">
        <f t="shared" si="0"/>
        <v>0</v>
      </c>
    </row>
    <row r="20" spans="2:17" s="116" customFormat="1" ht="9" customHeight="1">
      <c r="B20" s="117"/>
      <c r="C20" s="118"/>
      <c r="D20" s="119"/>
      <c r="E20" s="117"/>
      <c r="F20" s="117"/>
      <c r="G20" s="117"/>
      <c r="H20" s="117"/>
      <c r="I20" s="120"/>
      <c r="J20" s="121"/>
      <c r="K20" s="120"/>
      <c r="L20" s="120"/>
      <c r="M20" s="122"/>
      <c r="N20" s="120"/>
      <c r="O20" s="120"/>
      <c r="P20" s="120"/>
      <c r="Q20" s="123"/>
    </row>
    <row r="21" spans="2:18" s="116" customFormat="1" ht="24.75">
      <c r="B21" s="99"/>
      <c r="C21" s="124" t="s">
        <v>80</v>
      </c>
      <c r="D21" s="125" t="s">
        <v>81</v>
      </c>
      <c r="E21" s="125"/>
      <c r="F21" s="125"/>
      <c r="G21" s="125"/>
      <c r="H21" s="125"/>
      <c r="I21" s="125"/>
      <c r="J21" s="126" t="s">
        <v>82</v>
      </c>
      <c r="K21" s="125" t="s">
        <v>83</v>
      </c>
      <c r="L21" s="125"/>
      <c r="M21" s="125"/>
      <c r="N21" s="126" t="s">
        <v>84</v>
      </c>
      <c r="O21" s="127" t="s">
        <v>85</v>
      </c>
      <c r="P21" s="125" t="s">
        <v>86</v>
      </c>
      <c r="Q21" s="125" t="s">
        <v>87</v>
      </c>
      <c r="R21" s="128" t="s">
        <v>88</v>
      </c>
    </row>
    <row r="22" spans="2:18" s="4" customFormat="1" ht="9.75" customHeight="1">
      <c r="B22" s="129"/>
      <c r="C22" s="120"/>
      <c r="D22" s="130"/>
      <c r="E22" s="131"/>
      <c r="F22" s="131"/>
      <c r="G22" s="131"/>
      <c r="H22" s="131"/>
      <c r="I22" s="131"/>
      <c r="J22" s="132"/>
      <c r="K22" s="133"/>
      <c r="L22" s="133"/>
      <c r="M22" s="133"/>
      <c r="N22" s="130"/>
      <c r="O22" s="130"/>
      <c r="P22" s="130"/>
      <c r="Q22" s="130"/>
      <c r="R22" s="130"/>
    </row>
    <row r="23" spans="3:18" ht="15" customHeight="1">
      <c r="C23" s="134" t="s">
        <v>89</v>
      </c>
      <c r="D23" s="88">
        <v>1</v>
      </c>
      <c r="E23" s="88" t="str">
        <f aca="true" t="shared" si="4" ref="E23:E32">C10</f>
        <v> LPA 1</v>
      </c>
      <c r="F23" s="88"/>
      <c r="G23" s="88"/>
      <c r="H23" s="88"/>
      <c r="I23" s="88"/>
      <c r="J23" s="88">
        <f>R10-R11</f>
        <v>0</v>
      </c>
      <c r="K23" s="73">
        <f aca="true" t="shared" si="5" ref="K23:K28">SUM(D10+E10+F10+G10+H10+I10+K10+L10+M10+O10+P10)</f>
        <v>0</v>
      </c>
      <c r="L23" s="73">
        <f>SUM(D11+E11+F11+G11+H11+I11+K11+L11+M11+O11+P11)</f>
        <v>0</v>
      </c>
      <c r="M23" s="73">
        <f>SUM(K23-L23)</f>
        <v>0</v>
      </c>
      <c r="N23" s="135">
        <f aca="true" t="shared" si="6" ref="N23:N28">IF(R10&gt;1,1,0)</f>
        <v>0</v>
      </c>
      <c r="O23" s="136">
        <f aca="true" t="shared" si="7" ref="O23:O32">+IF(R10&lt;18,1,0)</f>
        <v>1</v>
      </c>
      <c r="P23" s="136">
        <f aca="true" t="shared" si="8" ref="P23:P29">COUNTIF(R10,18)*1</f>
        <v>0</v>
      </c>
      <c r="Q23" s="136">
        <f aca="true" t="shared" si="9" ref="Q23:Q28">+IF(R10&gt;18,1,0)</f>
        <v>0</v>
      </c>
      <c r="R23" s="137">
        <f>SUM(O23*1+P23*2+Q23*3)</f>
        <v>1</v>
      </c>
    </row>
    <row r="24" spans="3:18" ht="15" customHeight="1">
      <c r="C24" s="120"/>
      <c r="D24" s="88">
        <v>2</v>
      </c>
      <c r="E24" s="88" t="str">
        <f t="shared" si="4"/>
        <v>A S B R 1</v>
      </c>
      <c r="F24" s="88"/>
      <c r="G24" s="88"/>
      <c r="H24" s="88"/>
      <c r="I24" s="88"/>
      <c r="J24" s="88">
        <f>R11-R10</f>
        <v>0</v>
      </c>
      <c r="K24" s="73">
        <f t="shared" si="5"/>
        <v>0</v>
      </c>
      <c r="L24" s="73">
        <f>SUM(D10+E10+F10+G10+H10+K10+L10+M10+O10+P10+I10)</f>
        <v>0</v>
      </c>
      <c r="M24" s="73">
        <f aca="true" t="shared" si="10" ref="M24:M32">SUM(K24-L24)</f>
        <v>0</v>
      </c>
      <c r="N24" s="135">
        <f t="shared" si="6"/>
        <v>0</v>
      </c>
      <c r="O24" s="136">
        <f t="shared" si="7"/>
        <v>1</v>
      </c>
      <c r="P24" s="136">
        <f t="shared" si="8"/>
        <v>0</v>
      </c>
      <c r="Q24" s="136">
        <f t="shared" si="9"/>
        <v>0</v>
      </c>
      <c r="R24" s="137">
        <f aca="true" t="shared" si="11" ref="R24:R32">SUM(O24*1+P24*2+Q24*3)</f>
        <v>1</v>
      </c>
    </row>
    <row r="25" spans="4:18" ht="15" customHeight="1">
      <c r="D25" s="88">
        <v>3</v>
      </c>
      <c r="E25" s="88" t="str">
        <f t="shared" si="4"/>
        <v>A P V H 1</v>
      </c>
      <c r="F25" s="88"/>
      <c r="G25" s="88"/>
      <c r="H25" s="88"/>
      <c r="I25" s="88"/>
      <c r="J25" s="88">
        <f>R12-R13</f>
        <v>0</v>
      </c>
      <c r="K25" s="73">
        <f t="shared" si="5"/>
        <v>0</v>
      </c>
      <c r="L25" s="73">
        <f>SUM(D13+E13+F13+G13+H13+I13+K13+L13+M13+O13+P13)</f>
        <v>0</v>
      </c>
      <c r="M25" s="73">
        <f t="shared" si="10"/>
        <v>0</v>
      </c>
      <c r="N25" s="135">
        <f t="shared" si="6"/>
        <v>0</v>
      </c>
      <c r="O25" s="136">
        <f t="shared" si="7"/>
        <v>1</v>
      </c>
      <c r="P25" s="136">
        <f t="shared" si="8"/>
        <v>0</v>
      </c>
      <c r="Q25" s="136">
        <f t="shared" si="9"/>
        <v>0</v>
      </c>
      <c r="R25" s="137">
        <f t="shared" si="11"/>
        <v>1</v>
      </c>
    </row>
    <row r="26" spans="4:18" ht="15" customHeight="1">
      <c r="D26" s="88">
        <v>4</v>
      </c>
      <c r="E26" s="88" t="str">
        <f t="shared" si="4"/>
        <v>CHATILLON 1</v>
      </c>
      <c r="F26" s="88"/>
      <c r="G26" s="88"/>
      <c r="H26" s="88"/>
      <c r="I26" s="88"/>
      <c r="J26" s="88">
        <f>R13-R12</f>
        <v>0</v>
      </c>
      <c r="K26" s="73">
        <f t="shared" si="5"/>
        <v>0</v>
      </c>
      <c r="L26" s="73">
        <f>SUM(D12+E12+F12+G12+H12+I12+K12+L12+M12+O12+P12)</f>
        <v>0</v>
      </c>
      <c r="M26" s="73">
        <f t="shared" si="10"/>
        <v>0</v>
      </c>
      <c r="N26" s="135">
        <f t="shared" si="6"/>
        <v>0</v>
      </c>
      <c r="O26" s="136">
        <f t="shared" si="7"/>
        <v>1</v>
      </c>
      <c r="P26" s="136">
        <f t="shared" si="8"/>
        <v>0</v>
      </c>
      <c r="Q26" s="136">
        <f t="shared" si="9"/>
        <v>0</v>
      </c>
      <c r="R26" s="137">
        <f>SUM(O26*1+P26*2+Q26*3)</f>
        <v>1</v>
      </c>
    </row>
    <row r="27" spans="4:18" ht="15" customHeight="1">
      <c r="D27" s="88">
        <v>5</v>
      </c>
      <c r="E27" s="88" t="str">
        <f t="shared" si="4"/>
        <v>PLESSIS ROBINSON 1</v>
      </c>
      <c r="F27" s="88"/>
      <c r="G27" s="88"/>
      <c r="H27" s="88"/>
      <c r="I27" s="88"/>
      <c r="J27" s="88">
        <f>R14-R15</f>
        <v>0</v>
      </c>
      <c r="K27" s="73">
        <f t="shared" si="5"/>
        <v>0</v>
      </c>
      <c r="L27" s="73">
        <f>SUM(D15:I15,K15:M15,O15:P15)</f>
        <v>0</v>
      </c>
      <c r="M27" s="73">
        <f t="shared" si="10"/>
        <v>0</v>
      </c>
      <c r="N27" s="135">
        <f t="shared" si="6"/>
        <v>0</v>
      </c>
      <c r="O27" s="136">
        <f t="shared" si="7"/>
        <v>1</v>
      </c>
      <c r="P27" s="136">
        <f t="shared" si="8"/>
        <v>0</v>
      </c>
      <c r="Q27" s="136">
        <f t="shared" si="9"/>
        <v>0</v>
      </c>
      <c r="R27" s="137">
        <f>SUM(O27*1+P27*2+Q27*3)</f>
        <v>1</v>
      </c>
    </row>
    <row r="28" spans="4:18" ht="15" customHeight="1">
      <c r="D28" s="88">
        <v>6</v>
      </c>
      <c r="E28" s="88" t="str">
        <f t="shared" si="4"/>
        <v>PCG 1</v>
      </c>
      <c r="F28" s="88"/>
      <c r="G28" s="88"/>
      <c r="H28" s="88"/>
      <c r="I28" s="88"/>
      <c r="J28" s="88">
        <f>R15-R14</f>
        <v>0</v>
      </c>
      <c r="K28" s="73">
        <f t="shared" si="5"/>
        <v>0</v>
      </c>
      <c r="L28" s="73">
        <f>SUM(D14+E14+F14+G14+H14+I14+K14+L14+M14+O14+P14)</f>
        <v>0</v>
      </c>
      <c r="M28" s="73">
        <f t="shared" si="10"/>
        <v>0</v>
      </c>
      <c r="N28" s="135">
        <f t="shared" si="6"/>
        <v>0</v>
      </c>
      <c r="O28" s="136">
        <f t="shared" si="7"/>
        <v>1</v>
      </c>
      <c r="P28" s="136">
        <f t="shared" si="8"/>
        <v>0</v>
      </c>
      <c r="Q28" s="136">
        <f t="shared" si="9"/>
        <v>0</v>
      </c>
      <c r="R28" s="137">
        <f>SUM(O28*1+P28*2+Q28*3)</f>
        <v>1</v>
      </c>
    </row>
    <row r="29" spans="4:18" ht="15" customHeight="1">
      <c r="D29" s="88">
        <v>7</v>
      </c>
      <c r="E29" s="88" t="str">
        <f t="shared" si="4"/>
        <v>BAGNEUX 1</v>
      </c>
      <c r="F29" s="88"/>
      <c r="G29" s="88"/>
      <c r="H29" s="88"/>
      <c r="I29" s="88"/>
      <c r="J29" s="88">
        <f>R16-R17</f>
        <v>0</v>
      </c>
      <c r="K29" s="73">
        <f>SUM(D16+E16+F16+G16+H16+I16+K16+L16+M16+O16+P16)</f>
        <v>0</v>
      </c>
      <c r="L29" s="73">
        <f>SUM(D17:I17,K17:M17,O17:P17)</f>
        <v>0</v>
      </c>
      <c r="M29" s="73">
        <f t="shared" si="10"/>
        <v>0</v>
      </c>
      <c r="N29" s="135">
        <f>IF(R14&gt;1,1,0)</f>
        <v>0</v>
      </c>
      <c r="O29" s="136">
        <f t="shared" si="7"/>
        <v>1</v>
      </c>
      <c r="P29" s="136">
        <f t="shared" si="8"/>
        <v>0</v>
      </c>
      <c r="Q29" s="136">
        <f>+IF(R16&gt;18,1,0)</f>
        <v>0</v>
      </c>
      <c r="R29" s="137">
        <f t="shared" si="11"/>
        <v>1</v>
      </c>
    </row>
    <row r="30" spans="4:18" ht="15" customHeight="1">
      <c r="D30" s="88">
        <v>8</v>
      </c>
      <c r="E30" s="88" t="s">
        <v>37</v>
      </c>
      <c r="F30" s="88"/>
      <c r="G30" s="88"/>
      <c r="H30" s="88"/>
      <c r="I30" s="88"/>
      <c r="J30" s="88">
        <f>R17-R16</f>
        <v>0</v>
      </c>
      <c r="K30" s="73">
        <f>SUM(D17+E17+F17+G17+H17+I17+K17+L17+M17+O17+P17)</f>
        <v>0</v>
      </c>
      <c r="L30" s="138">
        <f>SUM(E16+D16+F16+G16+H16+I16+K16+L16+M16+O16+P16)</f>
        <v>0</v>
      </c>
      <c r="M30" s="73">
        <f t="shared" si="10"/>
        <v>0</v>
      </c>
      <c r="N30" s="135">
        <f>IF(R15&gt;1,1,0)</f>
        <v>0</v>
      </c>
      <c r="O30" s="136">
        <f t="shared" si="7"/>
        <v>1</v>
      </c>
      <c r="P30" s="136">
        <f>COUNTIF(R17,18)*1</f>
        <v>0</v>
      </c>
      <c r="Q30" s="136">
        <f>+IF(R17&gt;18,1,0)</f>
        <v>0</v>
      </c>
      <c r="R30" s="137">
        <f t="shared" si="11"/>
        <v>1</v>
      </c>
    </row>
    <row r="31" spans="4:18" ht="15" customHeight="1">
      <c r="D31" s="88">
        <v>9</v>
      </c>
      <c r="E31" s="88" t="str">
        <f t="shared" si="4"/>
        <v>MALAKOFF 1</v>
      </c>
      <c r="F31" s="88"/>
      <c r="G31" s="88"/>
      <c r="H31" s="88"/>
      <c r="I31" s="88"/>
      <c r="J31" s="88">
        <f>R18-R19</f>
        <v>0</v>
      </c>
      <c r="K31" s="73">
        <f>SUM(D18+E18+F18+G18+H18+I18+K18+L18+M18+O18+P18)</f>
        <v>0</v>
      </c>
      <c r="L31" s="139">
        <f>SUM(D19+E19+F19+G19+H19+I19+K19+L19+M19+O19+P19)</f>
        <v>0</v>
      </c>
      <c r="M31" s="73">
        <f t="shared" si="10"/>
        <v>0</v>
      </c>
      <c r="N31" s="135">
        <f>IF(R18&gt;1,1,0)</f>
        <v>0</v>
      </c>
      <c r="O31" s="136">
        <f t="shared" si="7"/>
        <v>1</v>
      </c>
      <c r="P31" s="136">
        <f>COUNTIF(R18,18)*1</f>
        <v>0</v>
      </c>
      <c r="Q31" s="136">
        <f>+IF(R18&gt;18,1,0)</f>
        <v>0</v>
      </c>
      <c r="R31" s="137">
        <f t="shared" si="11"/>
        <v>1</v>
      </c>
    </row>
    <row r="32" spans="4:18" ht="15">
      <c r="D32" s="88">
        <v>10</v>
      </c>
      <c r="E32" s="88" t="str">
        <f t="shared" si="4"/>
        <v>FONTENAY 1</v>
      </c>
      <c r="F32" s="88"/>
      <c r="G32" s="88"/>
      <c r="H32" s="88"/>
      <c r="I32" s="88"/>
      <c r="J32" s="88">
        <f>R19-R18</f>
        <v>0</v>
      </c>
      <c r="K32" s="73">
        <f>SUM(D19+E19+F19+G19+H19+I19+K19+L19+M19+O19+P19)</f>
        <v>0</v>
      </c>
      <c r="L32" s="139">
        <f>SUM(D18+E18+F18+G18+H18+I18+K18+L18+M18+O18+P18)</f>
        <v>0</v>
      </c>
      <c r="M32" s="73">
        <f t="shared" si="10"/>
        <v>0</v>
      </c>
      <c r="N32" s="135">
        <f>IF(R19&gt;1,1,0)</f>
        <v>0</v>
      </c>
      <c r="O32" s="136">
        <f t="shared" si="7"/>
        <v>1</v>
      </c>
      <c r="P32" s="136">
        <f>COUNTIF(R19,18)*1</f>
        <v>0</v>
      </c>
      <c r="Q32" s="136">
        <f>+IF(R19&gt;18,1,0)</f>
        <v>0</v>
      </c>
      <c r="R32" s="137">
        <f t="shared" si="11"/>
        <v>1</v>
      </c>
    </row>
    <row r="34" ht="15">
      <c r="K34" s="120"/>
    </row>
    <row r="35" spans="5:18" ht="15">
      <c r="E35" s="140"/>
      <c r="F35" s="4"/>
      <c r="G35" s="4"/>
      <c r="H35" s="4"/>
      <c r="I35" s="4"/>
      <c r="J35" s="24"/>
      <c r="K35" s="24"/>
      <c r="L35" s="24"/>
      <c r="M35" s="24"/>
      <c r="N35" s="120"/>
      <c r="O35" s="120"/>
      <c r="P35" s="120"/>
      <c r="Q35" s="120"/>
      <c r="R35" s="123"/>
    </row>
    <row r="36" spans="5:18" ht="15">
      <c r="E36" s="140"/>
      <c r="F36" s="4"/>
      <c r="G36" s="4"/>
      <c r="H36" s="4"/>
      <c r="I36" s="4"/>
      <c r="J36" s="24"/>
      <c r="K36" s="24"/>
      <c r="L36" s="4"/>
      <c r="M36" s="24"/>
      <c r="N36" s="120"/>
      <c r="O36" s="120"/>
      <c r="P36" s="120"/>
      <c r="Q36" s="120"/>
      <c r="R36" s="123"/>
    </row>
    <row r="37" spans="5:18" ht="15">
      <c r="E37" s="140"/>
      <c r="F37" s="4"/>
      <c r="G37" s="4"/>
      <c r="H37" s="4"/>
      <c r="I37" s="4"/>
      <c r="J37" s="24"/>
      <c r="K37" s="24"/>
      <c r="L37" s="24"/>
      <c r="M37" s="24"/>
      <c r="N37" s="120"/>
      <c r="O37" s="120"/>
      <c r="P37" s="120"/>
      <c r="Q37" s="120"/>
      <c r="R37" s="123"/>
    </row>
    <row r="38" spans="5:18" ht="15">
      <c r="E38" s="140"/>
      <c r="F38" s="4"/>
      <c r="G38" s="4"/>
      <c r="H38" s="4"/>
      <c r="I38" s="4"/>
      <c r="J38" s="24"/>
      <c r="K38" s="24"/>
      <c r="L38" s="24"/>
      <c r="M38" s="24"/>
      <c r="N38" s="120"/>
      <c r="O38" s="120"/>
      <c r="P38" s="120"/>
      <c r="Q38" s="120"/>
      <c r="R38" s="123"/>
    </row>
  </sheetData>
  <sheetProtection sheet="1" objects="1" scenarios="1"/>
  <mergeCells count="19">
    <mergeCell ref="C1:R1"/>
    <mergeCell ref="C3:R3"/>
    <mergeCell ref="C5:R5"/>
    <mergeCell ref="J6:M6"/>
    <mergeCell ref="D8:I8"/>
    <mergeCell ref="K8:M8"/>
    <mergeCell ref="O8:P8"/>
    <mergeCell ref="D21:I21"/>
    <mergeCell ref="K21:M21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B8">
      <selection activeCell="N9" sqref="N9"/>
    </sheetView>
  </sheetViews>
  <sheetFormatPr defaultColWidth="11.421875" defaultRowHeight="12.75"/>
  <cols>
    <col min="1" max="1" width="4.57421875" style="0" customWidth="1"/>
    <col min="2" max="2" width="21.8515625" style="100" customWidth="1"/>
    <col min="3" max="8" width="5.57421875" style="0" customWidth="1"/>
    <col min="9" max="9" width="10.00390625" style="0" customWidth="1"/>
    <col min="10" max="10" width="9.140625" style="0" customWidth="1"/>
    <col min="11" max="11" width="8.7109375" style="0" customWidth="1"/>
    <col min="12" max="12" width="9.57421875" style="0" customWidth="1"/>
    <col min="14" max="15" width="5.57421875" style="0" customWidth="1"/>
  </cols>
  <sheetData>
    <row r="1" spans="2:17" ht="17.25">
      <c r="B1" s="101" t="s">
        <v>70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ht="5.25" customHeight="1"/>
    <row r="3" spans="2:17" s="102" customFormat="1" ht="18">
      <c r="B3" s="101" t="s">
        <v>98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2:17" ht="17.25">
      <c r="B4" s="101" t="s">
        <v>99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2:17" ht="15">
      <c r="B5" s="99"/>
      <c r="C5" s="103" t="s">
        <v>73</v>
      </c>
      <c r="D5" s="99"/>
      <c r="E5" s="99"/>
      <c r="F5" s="99"/>
      <c r="G5" s="99"/>
      <c r="H5" s="99"/>
      <c r="I5" s="104"/>
      <c r="J5" s="104"/>
      <c r="K5" s="104"/>
      <c r="L5" s="104"/>
      <c r="M5" s="99"/>
      <c r="N5" s="99"/>
      <c r="O5" s="99"/>
      <c r="P5" s="99"/>
      <c r="Q5" s="99"/>
    </row>
    <row r="6" ht="0.75" customHeight="1"/>
    <row r="7" spans="2:17" ht="16.5" customHeight="1">
      <c r="B7" s="105" t="s">
        <v>74</v>
      </c>
      <c r="C7" s="105" t="s">
        <v>75</v>
      </c>
      <c r="D7" s="105"/>
      <c r="E7" s="105"/>
      <c r="F7" s="105"/>
      <c r="G7" s="105"/>
      <c r="H7" s="105"/>
      <c r="I7" s="88" t="s">
        <v>76</v>
      </c>
      <c r="J7" s="105" t="s">
        <v>77</v>
      </c>
      <c r="K7" s="105"/>
      <c r="L7" s="105"/>
      <c r="M7" s="88" t="s">
        <v>76</v>
      </c>
      <c r="N7" s="105" t="s">
        <v>78</v>
      </c>
      <c r="O7" s="105"/>
      <c r="P7" s="88" t="s">
        <v>76</v>
      </c>
      <c r="Q7" s="88" t="s">
        <v>79</v>
      </c>
    </row>
    <row r="8" ht="17.25" customHeight="1"/>
    <row r="9" spans="1:17" ht="15">
      <c r="A9" s="105">
        <v>1</v>
      </c>
      <c r="B9" s="88" t="s">
        <v>56</v>
      </c>
      <c r="C9" s="107">
        <f>'27 02'!D10+'06 03'!D10+'27 03'!D10+'05 06'!D10+'19 06'!D10+'04 09'!D10+'18 09'!D10+'25 09'!D10+'02 10'!D10</f>
        <v>0</v>
      </c>
      <c r="D9" s="107">
        <f>'27 02'!E10+'06 03'!E10+'27 03'!E10+'05 06'!E10+'19 06'!E10+'04 09'!E10+'18 09'!E10+'25 09'!E10+'02 10'!E10</f>
        <v>0</v>
      </c>
      <c r="E9" s="107">
        <f>'27 02'!F10+'06 03'!F10+'27 03'!F10+'05 06'!F10+'19 06'!F10+'04 09'!F10+'18 09'!F10+'25 09'!F10+'02 10'!F10</f>
        <v>0</v>
      </c>
      <c r="F9" s="107">
        <f>'27 02'!G10+'06 03'!G10+'27 03'!G10+'05 06'!G10+'19 06'!G10+'04 09'!G10+'18 09'!G10+'25 09'!G10+'02 10'!G10</f>
        <v>0</v>
      </c>
      <c r="G9" s="107">
        <f>'27 02'!H10+'06 03'!H10+'27 03'!H10+'05 06'!H10+'19 06'!H10+'04 09'!H10+'18 09'!H10+'25 09'!H10+'02 10'!H10</f>
        <v>0</v>
      </c>
      <c r="H9" s="107">
        <f>'27 02'!I10+'06 03'!I10+'27 03'!I10+'05 06'!I10+'19 06'!I10+'04 09'!I10+'18 09'!I10+'25 09'!I10+'02 10'!I10</f>
        <v>0</v>
      </c>
      <c r="I9" s="148">
        <f>'27 02'!J10+'06 03'!J10+'27 03'!J10+'05 06'!J10+'19 06'!J10+'04 09'!J10+'18 09'!J10+'25 09'!J10+'02 10'!J10</f>
        <v>0</v>
      </c>
      <c r="J9" s="107">
        <f>'27 02'!K10+'06 03'!K10+'27 03'!K10+'05 06'!K10+'19 06'!K10+'04 09'!K10+'18 09'!K10+'25 09'!K10+'02 10'!K10</f>
        <v>0</v>
      </c>
      <c r="K9" s="107">
        <f>'27 02'!L10+'06 03'!L10+'27 03'!L10+'05 06'!L10+'19 06'!L10+'04 09'!L10+'18 09'!L10+'25 09'!L10+'02 10'!L10</f>
        <v>0</v>
      </c>
      <c r="L9" s="107">
        <f>'27 02'!M10+'06 03'!M10+'27 03'!M10+'05 06'!M10+'19 06'!M10+'04 09'!M10+'18 09'!M10+'25 09'!M10+'02 10'!M10</f>
        <v>0</v>
      </c>
      <c r="M9" s="148">
        <f>'27 02'!N10+'06 03'!N10+'27 03'!N10+'05 06'!N10+'19 06'!N10+'04 09'!N10+'18 09'!N10+'25 09'!N10+'02 10'!N10</f>
        <v>0</v>
      </c>
      <c r="N9" s="107">
        <f>'27 02'!O10+'06 03'!O10+'27 03'!O10+'05 06'!O10+'19 06'!O10+'04 09'!O10+'18 09'!O10+'25 09'!O10+'02 10'!O10</f>
        <v>0</v>
      </c>
      <c r="O9" s="107">
        <f>'27 02'!P10+'06 03'!P10+'27 03'!P10+'05 06'!P10+'19 06'!P10+'04 09'!P10+'18 09'!P10+'25 09'!P10+'02 10'!P10</f>
        <v>0</v>
      </c>
      <c r="P9" s="148">
        <f>'27 02'!Q10+'06 03'!Q10+'27 03'!Q10+'05 06'!Q10+'19 06'!Q10+'04 09'!Q10+'18 09'!Q10+'25 09'!Q10+'02 10'!Q10</f>
        <v>0</v>
      </c>
      <c r="Q9" s="137">
        <f>P9+M9+I9</f>
        <v>0</v>
      </c>
    </row>
    <row r="10" spans="1:17" ht="15">
      <c r="A10" s="105">
        <v>2</v>
      </c>
      <c r="B10" s="88" t="s">
        <v>38</v>
      </c>
      <c r="C10" s="107">
        <f>SUM('27 02'!D11+'06 03'!D12+'27 03'!D14+'05 06'!D16+'19 06'!D18+'04 09'!D19+'18 09'!D17+'25 09'!D15+'02 10'!D13)</f>
        <v>0</v>
      </c>
      <c r="D10" s="107">
        <f>'27 02'!E11+'06 03'!E12+'27 03'!E14+'05 06'!E16+'19 06'!E18+'04 09'!E19+'18 09'!E17+'25 09'!E15+'02 10'!E13</f>
        <v>0</v>
      </c>
      <c r="E10" s="107">
        <f>'27 02'!F11+'06 03'!F12+'27 03'!F14+'05 06'!F16+'19 06'!F18+'04 09'!F19+'18 09'!F17+'25 09'!F15+'02 10'!F13</f>
        <v>0</v>
      </c>
      <c r="F10" s="107">
        <f>'27 02'!G11+'06 03'!G12+'27 03'!G14+'05 06'!G16+'19 06'!G18+'04 09'!G19+'18 09'!G17+'25 09'!G15+'02 10'!G13</f>
        <v>0</v>
      </c>
      <c r="G10" s="107">
        <f>'27 02'!H11+'06 03'!H12+'27 03'!H14+'05 06'!H16+'19 06'!H18+'04 09'!H19+'18 09'!H17+'25 09'!H15+'02 10'!H13</f>
        <v>0</v>
      </c>
      <c r="H10" s="107">
        <f>'27 02'!I11+'06 03'!I12+'27 03'!I14+'05 06'!I16+'19 06'!I18+'04 09'!I19+'18 09'!I17+'25 09'!I15+'02 10'!I13</f>
        <v>0</v>
      </c>
      <c r="I10" s="148">
        <f>'27 02'!J11+'06 03'!J12+'27 03'!J14+'05 06'!J16+'19 06'!J18+'04 09'!J19+'18 09'!J17+'25 09'!J15+'02 10'!J13</f>
        <v>0</v>
      </c>
      <c r="J10" s="107">
        <f>'27 02'!K11+'06 03'!K12+'27 03'!K14+'05 06'!K16+'19 06'!K18+'04 09'!K19+'18 09'!K17+'25 09'!K15+'02 10'!K13</f>
        <v>0</v>
      </c>
      <c r="K10" s="107">
        <f>'27 02'!L11+'06 03'!L12+'27 03'!L14+'05 06'!L16+'19 06'!L18+'04 09'!L19+'18 09'!L17+'25 09'!L15+'02 10'!L13</f>
        <v>0</v>
      </c>
      <c r="L10" s="107">
        <f>'27 02'!M11+'06 03'!M12+'27 03'!M14+'05 06'!M16+'19 06'!M18+'04 09'!M19+'18 09'!M17+'25 09'!M15+'02 10'!M13</f>
        <v>0</v>
      </c>
      <c r="M10" s="148">
        <f>'27 02'!N11+'06 03'!N12+'27 03'!N14+'05 06'!N16+'19 06'!N18+'04 09'!N19+'18 09'!N17+'25 09'!N15+'02 10'!N13</f>
        <v>0</v>
      </c>
      <c r="N10" s="107">
        <f>'27 02'!O11+'06 03'!O12+'27 03'!O14+'05 06'!O16+'19 06'!O18+'04 09'!O19+'18 09'!O17+'25 09'!O15+'02 10'!O13</f>
        <v>0</v>
      </c>
      <c r="O10" s="107">
        <f>'27 02'!P11+'06 03'!P12+'27 03'!P14+'05 06'!P16+'19 06'!P18+'04 09'!P19+'18 09'!P17+'25 09'!P15+'02 10'!P13</f>
        <v>0</v>
      </c>
      <c r="P10" s="148">
        <f>'27 02'!Q11+'06 03'!Q12+'27 03'!Q14+'05 06'!Q16+'19 06'!Q18+'04 09'!Q19+'18 09'!Q17+'25 09'!Q15+'02 10'!Q13</f>
        <v>0</v>
      </c>
      <c r="Q10" s="137">
        <f aca="true" t="shared" si="0" ref="Q10:Q18">P10+M10+I10</f>
        <v>0</v>
      </c>
    </row>
    <row r="11" spans="1:17" ht="15">
      <c r="A11" s="105">
        <v>3</v>
      </c>
      <c r="B11" s="88" t="s">
        <v>59</v>
      </c>
      <c r="C11" s="107">
        <f>'27 02'!D12+'06 03'!D14+'27 03'!D16+'05 06'!D18+'19 06'!D19+'04 09'!D17+'18 09'!D15+'25 09'!D13+'02 10'!D11</f>
        <v>0</v>
      </c>
      <c r="D11" s="107">
        <f>'27 02'!E12+'06 03'!E14+'27 03'!E16+'05 06'!E18+'19 06'!E19+'04 09'!E17+'18 09'!E15+'25 09'!E13+'02 10'!E11</f>
        <v>0</v>
      </c>
      <c r="E11" s="107">
        <f>'27 02'!F12+'06 03'!F14+'27 03'!F16+'05 06'!F18+'19 06'!F19+'04 09'!F17+'18 09'!F15+'25 09'!F13+'02 10'!F11</f>
        <v>0</v>
      </c>
      <c r="F11" s="107">
        <f>'27 02'!G12+'06 03'!G14+'27 03'!G16+'05 06'!G18+'19 06'!G19+'04 09'!G17+'18 09'!G15+'25 09'!G13+'02 10'!G11</f>
        <v>0</v>
      </c>
      <c r="G11" s="107">
        <f>'27 02'!H12+'06 03'!H14+'27 03'!H16+'05 06'!H18+'19 06'!H19+'04 09'!H17+'18 09'!H15+'25 09'!H13+'02 10'!H11</f>
        <v>0</v>
      </c>
      <c r="H11" s="107">
        <f>'27 02'!I12+'06 03'!I14+'27 03'!I16+'05 06'!I18+'19 06'!I19+'04 09'!I17+'18 09'!I15+'25 09'!I13+'02 10'!I11</f>
        <v>0</v>
      </c>
      <c r="I11" s="148">
        <f>'27 02'!J12+'06 03'!J14+'27 03'!J16+'05 06'!J18+'19 06'!J19+'04 09'!J17+'18 09'!J15+'25 09'!J13+'02 10'!J11</f>
        <v>0</v>
      </c>
      <c r="J11" s="107">
        <f>'27 02'!K12+'06 03'!K14+'27 03'!K16+'05 06'!K18+'19 06'!K19+'04 09'!K17+'18 09'!K15+'25 09'!K13+'02 10'!K11</f>
        <v>0</v>
      </c>
      <c r="K11" s="107">
        <f>'27 02'!L12+'06 03'!L14+'27 03'!L16+'05 06'!L18+'19 06'!L19+'04 09'!L17+'18 09'!L15+'25 09'!L13+'02 10'!L11</f>
        <v>0</v>
      </c>
      <c r="L11" s="107">
        <f>'27 02'!M12+'06 03'!M14+'27 03'!M16+'05 06'!M18+'19 06'!M19+'04 09'!M17+'18 09'!M15+'25 09'!M13+'02 10'!M11</f>
        <v>0</v>
      </c>
      <c r="M11" s="148">
        <f>'27 02'!N12+'06 03'!N14+'27 03'!N16+'05 06'!N18+'19 06'!N19+'04 09'!N17+'18 09'!N15+'25 09'!N13+'02 10'!N11</f>
        <v>0</v>
      </c>
      <c r="N11" s="107">
        <f>'27 02'!O12+'06 03'!O14+'27 03'!O16+'05 06'!O18+'19 06'!O19+'04 09'!O17+'18 09'!O15+'25 09'!O13+'02 10'!O11</f>
        <v>0</v>
      </c>
      <c r="O11" s="107">
        <f>'27 02'!P12+'06 03'!P14+'27 03'!P16+'05 06'!P18+'19 06'!P19+'04 09'!P17+'18 09'!P15+'25 09'!P13+'02 10'!P11</f>
        <v>0</v>
      </c>
      <c r="P11" s="148">
        <f>'27 02'!Q12+'06 03'!Q14+'27 03'!Q16+'05 06'!Q18+'19 06'!Q19+'04 09'!Q17+'18 09'!Q15+'25 09'!Q13+'02 10'!Q11</f>
        <v>0</v>
      </c>
      <c r="Q11" s="137">
        <f t="shared" si="0"/>
        <v>0</v>
      </c>
    </row>
    <row r="12" spans="1:17" ht="15">
      <c r="A12" s="105">
        <v>4</v>
      </c>
      <c r="B12" s="88" t="s">
        <v>60</v>
      </c>
      <c r="C12" s="107">
        <f>'27 02'!D13+'06 03'!D11+'27 03'!D12+'05 06'!D14+'19 06'!D16+'04 09'!D18+'18 09'!D19+'25 09'!D17+'02 10'!D15</f>
        <v>0</v>
      </c>
      <c r="D12" s="107">
        <f>'27 02'!E13+'06 03'!E11+'27 03'!E12+'05 06'!E14+'19 06'!E16+'04 09'!E18+'18 09'!E19+'25 09'!E17+'02 10'!E15</f>
        <v>0</v>
      </c>
      <c r="E12" s="107">
        <f>'27 02'!F13+'06 03'!F11+'27 03'!F12+'05 06'!F14+'19 06'!F16+'04 09'!F18+'18 09'!F19+'25 09'!F17+'02 10'!F15</f>
        <v>0</v>
      </c>
      <c r="F12" s="107">
        <f>'27 02'!G13+'06 03'!G11+'27 03'!G12+'05 06'!G14+'19 06'!G16+'04 09'!G18+'18 09'!G19+'25 09'!G17+'02 10'!G15</f>
        <v>0</v>
      </c>
      <c r="G12" s="107">
        <f>'27 02'!H13+'06 03'!H11+'27 03'!H12+'05 06'!H14+'19 06'!H16+'04 09'!H18+'18 09'!H19+'25 09'!H17+'02 10'!H15</f>
        <v>0</v>
      </c>
      <c r="H12" s="107">
        <f>'27 02'!I13+'06 03'!I11+'27 03'!I12+'05 06'!I14+'19 06'!I16+'04 09'!I18+'18 09'!I19+'25 09'!I17+'02 10'!I15</f>
        <v>0</v>
      </c>
      <c r="I12" s="148">
        <f>'27 02'!J13+'06 03'!J11+'27 03'!J12+'05 06'!J14+'19 06'!J16+'04 09'!J18+'18 09'!J19+'25 09'!J17+'02 10'!J15</f>
        <v>0</v>
      </c>
      <c r="J12" s="107">
        <f>'27 02'!K13+'06 03'!K11+'27 03'!K12+'05 06'!K14+'19 06'!K16+'04 09'!K18+'18 09'!K19+'25 09'!K17+'02 10'!K15</f>
        <v>0</v>
      </c>
      <c r="K12" s="107">
        <f>'27 02'!L13+'06 03'!L11+'27 03'!L12+'05 06'!L14+'19 06'!L16+'04 09'!L18+'18 09'!L19+'25 09'!L17+'02 10'!L15</f>
        <v>0</v>
      </c>
      <c r="L12" s="107">
        <f>'27 02'!M13+'06 03'!M11+'27 03'!M12+'05 06'!M14+'19 06'!M16+'04 09'!M18+'18 09'!M19+'25 09'!M17+'02 10'!M15</f>
        <v>0</v>
      </c>
      <c r="M12" s="148">
        <f>'27 02'!N13+'06 03'!N11+'27 03'!N12+'05 06'!N14+'19 06'!N16+'04 09'!N18+'18 09'!N19+'25 09'!N17+'02 10'!N15</f>
        <v>0</v>
      </c>
      <c r="N12" s="107">
        <f>'27 02'!O13+'06 03'!O11+'27 03'!O12+'05 06'!O14+'19 06'!O16+'04 09'!O18+'18 09'!O19+'25 09'!O17+'02 10'!O15</f>
        <v>0</v>
      </c>
      <c r="O12" s="107">
        <f>'27 02'!P13+'06 03'!P11+'27 03'!P12+'05 06'!P14+'19 06'!P16+'04 09'!P18+'18 09'!P19+'25 09'!P17+'02 10'!P15</f>
        <v>0</v>
      </c>
      <c r="P12" s="148">
        <f>'27 02'!Q13+'06 03'!Q11+'27 03'!Q12+'05 06'!Q14+'19 06'!Q16+'04 09'!Q18+'18 09'!Q19+'25 09'!Q17+'02 10'!Q15</f>
        <v>0</v>
      </c>
      <c r="Q12" s="137">
        <f t="shared" si="0"/>
        <v>0</v>
      </c>
    </row>
    <row r="13" spans="1:17" ht="15">
      <c r="A13" s="105">
        <v>5</v>
      </c>
      <c r="B13" s="88" t="s">
        <v>58</v>
      </c>
      <c r="C13" s="107">
        <f>'27 02'!D14+'06 03'!D16+'27 03'!D18+'05 06'!D19+'19 06'!D17+'04 09'!D15+'18 09'!D13+'25 09'!D11+'02 10'!D12</f>
        <v>0</v>
      </c>
      <c r="D13" s="107">
        <f>'27 02'!E14+'06 03'!E16+'27 03'!E18+'05 06'!E19+'19 06'!E17+'04 09'!E15+'18 09'!E13+'25 09'!E11+'02 10'!E12</f>
        <v>0</v>
      </c>
      <c r="E13" s="107">
        <f>'27 02'!F14+'06 03'!F16+'27 03'!F18+'05 06'!F19+'19 06'!F17+'04 09'!F15+'18 09'!F13+'25 09'!F11+'02 10'!F12</f>
        <v>0</v>
      </c>
      <c r="F13" s="107">
        <f>'27 02'!G14+'06 03'!G16+'27 03'!G18+'05 06'!G19+'19 06'!G17+'04 09'!G15+'18 09'!G13+'25 09'!G11+'02 10'!G12</f>
        <v>0</v>
      </c>
      <c r="G13" s="107">
        <f>'27 02'!H14+'06 03'!H16+'27 03'!H18+'05 06'!H19+'19 06'!H17+'04 09'!H15+'18 09'!H13+'25 09'!H11+'02 10'!H12</f>
        <v>0</v>
      </c>
      <c r="H13" s="107">
        <f>'27 02'!I14+'06 03'!I16+'27 03'!I18+'05 06'!I19+'19 06'!I17+'04 09'!I15+'18 09'!I13+'25 09'!I11+'02 10'!I12</f>
        <v>0</v>
      </c>
      <c r="I13" s="148">
        <f>'27 02'!J14+'06 03'!J16+'27 03'!J18+'05 06'!J19+'19 06'!J17+'04 09'!J15+'18 09'!J13+'25 09'!J11+'02 10'!J12</f>
        <v>0</v>
      </c>
      <c r="J13" s="107">
        <f>'27 02'!K14+'06 03'!K16+'27 03'!K18+'05 06'!K19+'19 06'!K17+'04 09'!K15+'18 09'!K13+'25 09'!K11+'02 10'!K12</f>
        <v>0</v>
      </c>
      <c r="K13" s="107">
        <f>'27 02'!L14+'06 03'!L16+'27 03'!L18+'05 06'!L19+'19 06'!L17+'04 09'!L15+'18 09'!L13+'25 09'!L11+'02 10'!L12</f>
        <v>0</v>
      </c>
      <c r="L13" s="107">
        <f>'27 02'!M14+'06 03'!M16+'27 03'!M18+'05 06'!M19+'19 06'!M17+'04 09'!M15+'18 09'!M13+'25 09'!M11+'02 10'!M12</f>
        <v>0</v>
      </c>
      <c r="M13" s="148">
        <f>'27 02'!N14+'06 03'!N16+'27 03'!N18+'05 06'!N19+'19 06'!N17+'04 09'!N15+'18 09'!N13+'25 09'!N11+'02 10'!N12</f>
        <v>0</v>
      </c>
      <c r="N13" s="107">
        <f>'27 02'!O14+'06 03'!O16+'27 03'!O18+'05 06'!O19+'19 06'!O17+'04 09'!O15+'18 09'!O13+'25 09'!O11+'02 10'!O12</f>
        <v>0</v>
      </c>
      <c r="O13" s="107">
        <f>'27 02'!P14+'06 03'!P16+'27 03'!P18+'05 06'!P19+'19 06'!P17+'04 09'!P15+'18 09'!P13+'25 09'!P11+'02 10'!P12</f>
        <v>0</v>
      </c>
      <c r="P13" s="148">
        <f>'27 02'!Q14+'06 03'!Q16+'27 03'!Q18+'05 06'!Q19+'19 06'!Q17+'04 09'!Q15+'18 09'!Q13+'25 09'!Q11+'02 10'!Q12</f>
        <v>0</v>
      </c>
      <c r="Q13" s="137">
        <f t="shared" si="0"/>
        <v>0</v>
      </c>
    </row>
    <row r="14" spans="1:17" ht="15">
      <c r="A14" s="105">
        <v>6</v>
      </c>
      <c r="B14" s="88" t="s">
        <v>37</v>
      </c>
      <c r="C14" s="107">
        <f>'27 02'!D15+'06 03'!D13+'27 03'!D11+'05 06'!D12+'19 06'!D14+'04 09'!D16+'18 09'!D18+'25 09'!D19+'02 10'!D17</f>
        <v>0</v>
      </c>
      <c r="D14" s="107">
        <f>'27 02'!E15+'06 03'!E13+'27 03'!E11+'05 06'!E12+'19 06'!E14+'04 09'!E16+'18 09'!E18+'25 09'!E19+'02 10'!E17</f>
        <v>0</v>
      </c>
      <c r="E14" s="107">
        <f>'27 02'!F15+'06 03'!F13+'27 03'!F11+'05 06'!F12+'19 06'!F14+'04 09'!F16+'18 09'!F18+'25 09'!F19+'02 10'!F17</f>
        <v>0</v>
      </c>
      <c r="F14" s="107">
        <f>'27 02'!G15+'06 03'!G13+'27 03'!G11+'05 06'!G12+'19 06'!G14+'04 09'!G16+'18 09'!G18+'25 09'!G19+'02 10'!G17</f>
        <v>0</v>
      </c>
      <c r="G14" s="107">
        <f>'27 02'!H15+'06 03'!H13+'27 03'!H11+'05 06'!H12+'19 06'!H14+'04 09'!H16+'18 09'!H18+'25 09'!H19+'02 10'!H17</f>
        <v>0</v>
      </c>
      <c r="H14" s="107">
        <f>'27 02'!I15+'06 03'!I13+'27 03'!I11+'05 06'!I12+'19 06'!I14+'04 09'!I16+'18 09'!I18+'25 09'!I19+'02 10'!I17</f>
        <v>0</v>
      </c>
      <c r="I14" s="148">
        <f>'27 02'!J15+'06 03'!J13+'27 03'!J11+'05 06'!J12+'19 06'!J14+'04 09'!J16+'18 09'!J18+'25 09'!J19+'02 10'!J17</f>
        <v>0</v>
      </c>
      <c r="J14" s="107">
        <f>'27 02'!K15+'06 03'!K13+'27 03'!K11+'05 06'!K12+'19 06'!K14+'04 09'!K16+'18 09'!K18+'25 09'!K19+'02 10'!K17</f>
        <v>0</v>
      </c>
      <c r="K14" s="107">
        <f>'27 02'!L15+'06 03'!L13+'27 03'!L11+'05 06'!L12+'19 06'!L14+'04 09'!L16+'18 09'!L18+'25 09'!L19+'02 10'!L17</f>
        <v>0</v>
      </c>
      <c r="L14" s="107">
        <f>'27 02'!M15+'06 03'!M13+'27 03'!M11+'05 06'!M12+'19 06'!M14+'04 09'!M16+'18 09'!M18+'25 09'!M19+'02 10'!M17</f>
        <v>0</v>
      </c>
      <c r="M14" s="148">
        <f>'27 02'!N15+'06 03'!N13+'27 03'!N11+'05 06'!N12+'19 06'!N14+'04 09'!N16+'18 09'!N18+'25 09'!N19+'02 10'!N17</f>
        <v>0</v>
      </c>
      <c r="N14" s="107">
        <f>'27 02'!O15+'06 03'!O13+'27 03'!O11+'05 06'!O12+'19 06'!O14+'04 09'!O16+'18 09'!O18+'25 09'!O19+'02 10'!O17</f>
        <v>0</v>
      </c>
      <c r="O14" s="107">
        <f>'27 02'!P15+'06 03'!P13+'27 03'!P11+'05 06'!P12+'19 06'!P14+'04 09'!P16+'18 09'!P18+'25 09'!P19+'02 10'!P17</f>
        <v>0</v>
      </c>
      <c r="P14" s="148">
        <f>'27 02'!Q15+'06 03'!Q13+'27 03'!Q11+'05 06'!Q12+'19 06'!Q14+'04 09'!Q16+'18 09'!Q18+'25 09'!Q19+'02 10'!Q17</f>
        <v>0</v>
      </c>
      <c r="Q14" s="137">
        <f t="shared" si="0"/>
        <v>0</v>
      </c>
    </row>
    <row r="15" spans="1:17" ht="15">
      <c r="A15" s="105">
        <v>7</v>
      </c>
      <c r="B15" s="88" t="s">
        <v>39</v>
      </c>
      <c r="C15" s="107">
        <f>'27 02'!D16+'06 03'!D18+'27 03'!D19+'05 06'!D17+'19 06'!D15+'04 09'!D13+'18 09'!D11+'25 09'!D12+'02 10'!D14</f>
        <v>0</v>
      </c>
      <c r="D15" s="107">
        <f>'27 02'!E16+'06 03'!E18+'27 03'!E19+'05 06'!E17+'19 06'!E15+'04 09'!E13+'18 09'!E11+'25 09'!E12+'02 10'!E14</f>
        <v>0</v>
      </c>
      <c r="E15" s="107">
        <f>'27 02'!F16+'06 03'!F18+'27 03'!F19+'05 06'!F17+'19 06'!F15+'04 09'!F13+'18 09'!F11+'25 09'!F12+'02 10'!F14</f>
        <v>0</v>
      </c>
      <c r="F15" s="107">
        <f>'27 02'!G16+'06 03'!G18+'27 03'!G19+'05 06'!G17+'19 06'!G15+'04 09'!G13+'18 09'!G11+'25 09'!G12+'02 10'!G14</f>
        <v>0</v>
      </c>
      <c r="G15" s="107">
        <f>'27 02'!H16+'06 03'!H18+'27 03'!H19+'05 06'!H17+'19 06'!H15+'04 09'!H13+'18 09'!H11+'25 09'!H12+'02 10'!H14</f>
        <v>0</v>
      </c>
      <c r="H15" s="107">
        <f>'27 02'!I16+'06 03'!I18+'27 03'!I19+'05 06'!I17+'19 06'!I15+'04 09'!I13+'18 09'!I11+'25 09'!I12+'02 10'!I14</f>
        <v>0</v>
      </c>
      <c r="I15" s="148">
        <f>'27 02'!J16+'06 03'!J18+'27 03'!J19+'05 06'!J17+'19 06'!J15+'04 09'!J13+'18 09'!J11+'25 09'!J12+'02 10'!J14</f>
        <v>0</v>
      </c>
      <c r="J15" s="107">
        <f>'27 02'!K16+'06 03'!K18+'27 03'!K19+'05 06'!K17+'19 06'!K15+'04 09'!K13+'18 09'!K11+'25 09'!K12+'02 10'!K14</f>
        <v>0</v>
      </c>
      <c r="K15" s="107">
        <f>'27 02'!L16+'06 03'!L18+'27 03'!L19+'05 06'!L17+'19 06'!L15+'04 09'!L13+'18 09'!L11+'25 09'!L12+'02 10'!L14</f>
        <v>0</v>
      </c>
      <c r="L15" s="107">
        <f>'27 02'!M16+'06 03'!M18+'27 03'!M19+'05 06'!M17+'19 06'!M15+'04 09'!M13+'18 09'!M11+'25 09'!M12+'02 10'!M14</f>
        <v>0</v>
      </c>
      <c r="M15" s="148">
        <f>'27 02'!N16+'06 03'!N18+'27 03'!N19+'05 06'!N17+'19 06'!N15+'04 09'!N13+'18 09'!N11+'25 09'!N12+'02 10'!N14</f>
        <v>0</v>
      </c>
      <c r="N15" s="107">
        <f>'27 02'!O16+'06 03'!O18+'27 03'!O19+'05 06'!O17+'19 06'!O15+'04 09'!O13+'18 09'!O11+'25 09'!O12+'02 10'!O14</f>
        <v>0</v>
      </c>
      <c r="O15" s="107">
        <f>'27 02'!P16+'06 03'!P18+'27 03'!P19+'05 06'!P17+'19 06'!P15+'04 09'!P13+'18 09'!P11+'25 09'!P12+'02 10'!P14</f>
        <v>0</v>
      </c>
      <c r="P15" s="148">
        <f>'27 02'!Q16+'06 03'!Q18+'27 03'!Q19+'05 06'!Q17+'19 06'!Q15+'04 09'!Q13+'18 09'!Q11+'25 09'!Q12+'02 10'!Q14</f>
        <v>0</v>
      </c>
      <c r="Q15" s="137">
        <f t="shared" si="0"/>
        <v>0</v>
      </c>
    </row>
    <row r="16" spans="1:17" ht="15">
      <c r="A16" s="105">
        <v>8</v>
      </c>
      <c r="B16" s="88" t="s">
        <v>41</v>
      </c>
      <c r="C16" s="107">
        <f>'27 02'!D17+'06 03'!D15+'27 03'!D13+'05 06'!D11+'19 06'!D12+'04 09'!D14+'18 09'!D16+'25 09'!D18+'02 10'!D19</f>
        <v>0</v>
      </c>
      <c r="D16" s="107">
        <f>'27 02'!E17+'06 03'!E15+'27 03'!E13+'05 06'!E11+'19 06'!E12+'04 09'!E14+'18 09'!E16+'25 09'!E18+'02 10'!E19</f>
        <v>0</v>
      </c>
      <c r="E16" s="107">
        <f>'27 02'!F17+'06 03'!F15+'27 03'!F13+'05 06'!F11+'19 06'!F12+'04 09'!F14+'18 09'!F16+'25 09'!F18+'02 10'!F19</f>
        <v>0</v>
      </c>
      <c r="F16" s="107">
        <f>'27 02'!G17+'06 03'!G15+'27 03'!G13+'05 06'!G11+'19 06'!G12+'04 09'!G14+'18 09'!G16+'25 09'!G18+'02 10'!G19</f>
        <v>0</v>
      </c>
      <c r="G16" s="107">
        <f>'27 02'!H17+'06 03'!H15+'27 03'!H13+'05 06'!H11+'19 06'!H12+'04 09'!H14+'18 09'!H16+'25 09'!H18+'02 10'!H19</f>
        <v>0</v>
      </c>
      <c r="H16" s="107">
        <f>'27 02'!I17+'06 03'!I15+'27 03'!I13+'05 06'!I11+'19 06'!I12+'04 09'!I14+'18 09'!I16+'25 09'!I18+'02 10'!I19</f>
        <v>0</v>
      </c>
      <c r="I16" s="148">
        <f>'27 02'!J17+'06 03'!J15+'27 03'!J13+'05 06'!J11+'19 06'!J12+'04 09'!J14+'18 09'!J16+'25 09'!J18+'02 10'!J19</f>
        <v>0</v>
      </c>
      <c r="J16" s="107">
        <f>'27 02'!K17+'06 03'!K15+'27 03'!K13+'05 06'!K11+'19 06'!K12+'04 09'!K14+'18 09'!K16+'25 09'!K18+'02 10'!K19</f>
        <v>0</v>
      </c>
      <c r="K16" s="107">
        <f>'27 02'!L17+'06 03'!L15+'27 03'!L13+'05 06'!L11+'19 06'!L12+'04 09'!L14+'18 09'!L16+'25 09'!L18+'02 10'!L19</f>
        <v>0</v>
      </c>
      <c r="L16" s="107">
        <f>'27 02'!M17+'06 03'!M15+'27 03'!M13+'05 06'!M11+'19 06'!M12+'04 09'!M14+'18 09'!M16+'25 09'!M18+'02 10'!M19</f>
        <v>0</v>
      </c>
      <c r="M16" s="148">
        <f>'27 02'!N17+'06 03'!N15+'27 03'!N13+'05 06'!N11+'19 06'!N12+'04 09'!N14+'18 09'!N16+'25 09'!N18+'02 10'!N19</f>
        <v>0</v>
      </c>
      <c r="N16" s="107">
        <f>'27 02'!O17+'06 03'!O15+'27 03'!O13+'05 06'!O11+'19 06'!O12+'04 09'!O14+'18 09'!O16+'25 09'!O18+'02 10'!O19</f>
        <v>0</v>
      </c>
      <c r="O16" s="107">
        <f>'27 02'!P17+'06 03'!P15+'27 03'!P13+'05 06'!P11+'19 06'!P12+'04 09'!P14+'18 09'!P16+'25 09'!P18+'02 10'!P19</f>
        <v>0</v>
      </c>
      <c r="P16" s="148">
        <f>'27 02'!Q17+'06 03'!Q15+'27 03'!Q13+'05 06'!Q11+'19 06'!Q12+'04 09'!Q14+'18 09'!Q16+'25 09'!Q18+'02 10'!Q19</f>
        <v>0</v>
      </c>
      <c r="Q16" s="137">
        <f t="shared" si="0"/>
        <v>0</v>
      </c>
    </row>
    <row r="17" spans="1:17" ht="15">
      <c r="A17" s="105">
        <v>9</v>
      </c>
      <c r="B17" s="88" t="s">
        <v>43</v>
      </c>
      <c r="C17" s="107">
        <f>'27 02'!D18+'06 03'!D19+'27 03'!D17+'05 06'!D15+'19 06'!D13+'04 09'!D11+'18 09'!D12+'25 09'!D14+'02 10'!D16</f>
        <v>0</v>
      </c>
      <c r="D17" s="107">
        <f>'27 02'!E18+'06 03'!E19+'27 03'!E17+'05 06'!E15+'19 06'!E13+'04 09'!E11+'18 09'!E12+'25 09'!E14+'02 10'!E16</f>
        <v>0</v>
      </c>
      <c r="E17" s="107">
        <f>'27 02'!F18+'06 03'!F19+'27 03'!F17+'05 06'!F15+'19 06'!F13+'04 09'!F11+'18 09'!F12+'25 09'!F14+'02 10'!F16</f>
        <v>0</v>
      </c>
      <c r="F17" s="107">
        <f>'27 02'!G18+'06 03'!G19+'27 03'!G17+'05 06'!G15+'19 06'!G13+'04 09'!G11+'18 09'!G12+'25 09'!G14+'02 10'!G16</f>
        <v>0</v>
      </c>
      <c r="G17" s="107">
        <f>'27 02'!H18+'06 03'!H19+'27 03'!H17+'05 06'!H15+'19 06'!H13+'04 09'!H11+'18 09'!H12+'25 09'!H14+'02 10'!H16</f>
        <v>0</v>
      </c>
      <c r="H17" s="107">
        <f>'27 02'!I18+'06 03'!I19+'27 03'!I17+'05 06'!I15+'19 06'!I13+'04 09'!I11+'18 09'!I12+'25 09'!I14+'02 10'!I16</f>
        <v>0</v>
      </c>
      <c r="I17" s="148">
        <f>'27 02'!J18+'06 03'!J19+'27 03'!J17+'05 06'!J15+'19 06'!J13+'04 09'!J11+'18 09'!J12+'25 09'!J14+'02 10'!J16</f>
        <v>0</v>
      </c>
      <c r="J17" s="107">
        <f>'27 02'!K18+'06 03'!K19+'27 03'!K17+'05 06'!K15+'19 06'!K13+'04 09'!K11+'18 09'!K12+'25 09'!K14+'02 10'!K16</f>
        <v>0</v>
      </c>
      <c r="K17" s="107">
        <f>'27 02'!L18+'06 03'!L19+'27 03'!L17+'05 06'!L15+'19 06'!L13+'04 09'!L11+'18 09'!L12+'25 09'!L14+'02 10'!L16</f>
        <v>0</v>
      </c>
      <c r="L17" s="107">
        <f>'27 02'!M18+'06 03'!M19+'27 03'!M17+'05 06'!M15+'19 06'!M13+'04 09'!M11+'18 09'!M12+'25 09'!M14+'02 10'!M16</f>
        <v>0</v>
      </c>
      <c r="M17" s="148">
        <f>'27 02'!N18+'06 03'!N19+'27 03'!N17+'05 06'!N15+'19 06'!N13+'04 09'!N11+'18 09'!N12+'25 09'!N14+'02 10'!N16</f>
        <v>0</v>
      </c>
      <c r="N17" s="107">
        <f>'27 02'!O18+'06 03'!O19+'27 03'!O17+'05 06'!O15+'19 06'!O13+'04 09'!O11+'18 09'!O12+'25 09'!O14+'02 10'!O16</f>
        <v>0</v>
      </c>
      <c r="O17" s="107">
        <f>'27 02'!P18+'06 03'!P19+'27 03'!P17+'05 06'!P15+'19 06'!P13+'04 09'!P11+'18 09'!P12+'25 09'!P14+'02 10'!P16</f>
        <v>0</v>
      </c>
      <c r="P17" s="148">
        <f>'27 02'!Q18+'06 03'!Q19+'27 03'!Q17+'05 06'!Q15+'19 06'!Q13+'04 09'!Q11+'18 09'!Q12+'25 09'!Q14+'02 10'!Q16</f>
        <v>0</v>
      </c>
      <c r="Q17" s="137">
        <f t="shared" si="0"/>
        <v>0</v>
      </c>
    </row>
    <row r="18" spans="1:17" ht="15">
      <c r="A18" s="105">
        <v>10</v>
      </c>
      <c r="B18" s="88" t="s">
        <v>45</v>
      </c>
      <c r="C18" s="107">
        <f>'27 02'!D19+'06 03'!D17+'27 03'!D15+'05 06'!D13+'19 06'!D11+'04 09'!D12+'18 09'!D14+'25 09'!D16+'02 10'!D18</f>
        <v>0</v>
      </c>
      <c r="D18" s="107">
        <f>'27 02'!E19+'06 03'!E17+'27 03'!E15+'05 06'!E13+'19 06'!E11+'04 09'!E12+'18 09'!E14+'25 09'!E16+'02 10'!E18</f>
        <v>0</v>
      </c>
      <c r="E18" s="107">
        <f>'27 02'!F19+'06 03'!F17+'27 03'!F15+'05 06'!F13+'19 06'!F11+'04 09'!F12+'18 09'!F14+'25 09'!F16+'02 10'!F18</f>
        <v>0</v>
      </c>
      <c r="F18" s="107">
        <f>'27 02'!G19+'06 03'!G17+'27 03'!G15+'05 06'!G13+'19 06'!G11+'04 09'!G12+'18 09'!G14+'25 09'!G16+'02 10'!G18</f>
        <v>0</v>
      </c>
      <c r="G18" s="107">
        <f>'27 02'!H19+'06 03'!H17+'27 03'!H15+'05 06'!H13+'19 06'!H11+'04 09'!H12+'18 09'!H14+'25 09'!H16+'02 10'!H18</f>
        <v>0</v>
      </c>
      <c r="H18" s="107">
        <f>'27 02'!I19+'06 03'!I17+'27 03'!I15+'05 06'!I13+'19 06'!I11+'04 09'!I12+'18 09'!I14+'25 09'!I16+'02 10'!I18</f>
        <v>0</v>
      </c>
      <c r="I18" s="148">
        <f>'27 02'!J19+'06 03'!J17+'27 03'!J15+'05 06'!J13+'19 06'!J11+'04 09'!J12+'18 09'!J14+'25 09'!J16+'02 10'!J18</f>
        <v>0</v>
      </c>
      <c r="J18" s="107">
        <f>'27 02'!K19+'06 03'!K17+'27 03'!K15+'05 06'!K13+'19 06'!K11+'04 09'!K12+'18 09'!K14+'25 09'!K16+'02 10'!K18</f>
        <v>0</v>
      </c>
      <c r="K18" s="107">
        <f>'27 02'!L19+'06 03'!L17+'27 03'!L15+'05 06'!L13+'19 06'!L11+'04 09'!L12+'18 09'!L14+'25 09'!L16+'02 10'!L18</f>
        <v>0</v>
      </c>
      <c r="L18" s="107">
        <f>'27 02'!M19+'06 03'!M17+'27 03'!M15+'05 06'!M13+'19 06'!M11+'04 09'!M12+'18 09'!M14+'25 09'!M16+'02 10'!M18</f>
        <v>0</v>
      </c>
      <c r="M18" s="148">
        <f>'27 02'!N19+'06 03'!N17+'27 03'!N15+'05 06'!N13+'19 06'!N11+'04 09'!N12+'18 09'!N14+'25 09'!N16+'02 10'!N18</f>
        <v>0</v>
      </c>
      <c r="N18" s="107">
        <f>'27 02'!O19+'06 03'!O17+'27 03'!O15+'05 06'!O13+'19 06'!O11+'04 09'!O12+'18 09'!O14+'25 09'!O16+'02 10'!O18</f>
        <v>0</v>
      </c>
      <c r="O18" s="107">
        <f>'27 02'!P19+'06 03'!P17+'27 03'!P15+'05 06'!P13+'19 06'!P11+'04 09'!P12+'18 09'!P14+'25 09'!P16+'02 10'!P18</f>
        <v>0</v>
      </c>
      <c r="P18" s="148">
        <f>'27 02'!Q19+'06 03'!Q17+'27 03'!Q15+'05 06'!Q13+'19 06'!Q11+'04 09'!Q12+'18 09'!Q14+'25 09'!Q16+'02 10'!Q18</f>
        <v>0</v>
      </c>
      <c r="Q18" s="137">
        <f t="shared" si="0"/>
        <v>0</v>
      </c>
    </row>
    <row r="19" spans="2:17" ht="15">
      <c r="B19" s="120"/>
      <c r="C19" s="118"/>
      <c r="D19" s="119"/>
      <c r="E19" s="117"/>
      <c r="F19" s="117"/>
      <c r="G19" s="117"/>
      <c r="H19" s="117"/>
      <c r="I19" s="120"/>
      <c r="J19" s="121"/>
      <c r="K19" s="120"/>
      <c r="L19" s="120"/>
      <c r="M19" s="149"/>
      <c r="N19" s="120"/>
      <c r="O19" s="120"/>
      <c r="P19" s="120"/>
      <c r="Q19" s="123"/>
    </row>
    <row r="20" spans="2:17" ht="24.75">
      <c r="B20" s="124" t="s">
        <v>80</v>
      </c>
      <c r="C20" s="125" t="s">
        <v>81</v>
      </c>
      <c r="D20" s="125"/>
      <c r="E20" s="125"/>
      <c r="F20" s="125"/>
      <c r="G20" s="125"/>
      <c r="H20" s="125"/>
      <c r="I20" s="126" t="s">
        <v>82</v>
      </c>
      <c r="J20" s="125" t="s">
        <v>83</v>
      </c>
      <c r="K20" s="125"/>
      <c r="L20" s="125"/>
      <c r="M20" s="126" t="s">
        <v>84</v>
      </c>
      <c r="N20" s="127" t="s">
        <v>85</v>
      </c>
      <c r="O20" s="125" t="s">
        <v>86</v>
      </c>
      <c r="P20" s="125" t="s">
        <v>87</v>
      </c>
      <c r="Q20" s="128" t="s">
        <v>88</v>
      </c>
    </row>
    <row r="21" spans="2:17" s="4" customFormat="1" ht="9.75" customHeight="1">
      <c r="B21" s="120"/>
      <c r="C21" s="130"/>
      <c r="D21" s="133"/>
      <c r="E21" s="131"/>
      <c r="F21" s="131"/>
      <c r="G21" s="131"/>
      <c r="H21" s="131"/>
      <c r="I21" s="132"/>
      <c r="J21" s="133"/>
      <c r="K21" s="133"/>
      <c r="L21" s="133"/>
      <c r="M21" s="130"/>
      <c r="N21" s="130"/>
      <c r="O21" s="130"/>
      <c r="P21" s="130"/>
      <c r="Q21" s="130"/>
    </row>
    <row r="22" spans="2:17" ht="15">
      <c r="B22" s="134" t="s">
        <v>89</v>
      </c>
      <c r="C22" s="88">
        <v>1</v>
      </c>
      <c r="D22" s="150" t="str">
        <f aca="true" t="shared" si="1" ref="D22:D30">B9</f>
        <v>L P A  1</v>
      </c>
      <c r="E22" s="150"/>
      <c r="F22" s="150"/>
      <c r="G22" s="150"/>
      <c r="H22" s="150"/>
      <c r="I22" s="151">
        <f>Q9</f>
        <v>0</v>
      </c>
      <c r="J22" s="152">
        <f>SUM(C9:H9,J9:L9,N9:O9)</f>
        <v>0</v>
      </c>
      <c r="K22" s="152">
        <f>SUM('27 02'!K24+'06 03'!K24+'27 03'!K24+'05 06'!K24+'19 06'!K24+'04 09'!K24+'18 09'!K24+'25 09'!K24+'02 10'!K24)</f>
        <v>0</v>
      </c>
      <c r="L22" s="152">
        <f>J22-K22</f>
        <v>0</v>
      </c>
      <c r="M22" s="153">
        <f>SUM('27 02'!N23+'06 03'!N23+'05 06'!N23+'05 06'!N23+'19 06'!N23+'04 09'!N23+'18 09'!N23+'25 09'!N23+'02 10'!N23)</f>
        <v>0</v>
      </c>
      <c r="N22" s="153">
        <f>SUM('27 02'!O23+'06 03'!O23+'05 06'!O23+'05 06'!O23+'19 06'!O23+'04 09'!O23+'18 09'!O23+'25 09'!O23+'02 10'!O23)</f>
        <v>9</v>
      </c>
      <c r="O22" s="153">
        <f>SUM('27 02'!P23+'06 03'!P23+'05 06'!P23+'05 06'!P23+'19 06'!P23+'04 09'!P23+'18 09'!P23+'25 09'!P23+'02 10'!P23)</f>
        <v>0</v>
      </c>
      <c r="P22" s="153">
        <f>SUM('27 02'!Q23+'06 03'!Q23+'05 06'!Q23+'05 06'!Q23+'19 06'!Q23+'04 09'!Q23+'18 09'!Q23+'25 09'!Q23+'02 10'!Q23)</f>
        <v>0</v>
      </c>
      <c r="Q22" s="137">
        <f>SUM(N22*1+O22*2+P22*3)</f>
        <v>9</v>
      </c>
    </row>
    <row r="23" spans="2:17" ht="15">
      <c r="B23" s="118"/>
      <c r="C23" s="88">
        <v>2</v>
      </c>
      <c r="D23" s="150" t="str">
        <f t="shared" si="1"/>
        <v>CHATILLON 1</v>
      </c>
      <c r="E23" s="150"/>
      <c r="F23" s="150"/>
      <c r="G23" s="150"/>
      <c r="H23" s="150"/>
      <c r="I23" s="151">
        <f aca="true" t="shared" si="2" ref="I23:I31">Q10</f>
        <v>0</v>
      </c>
      <c r="J23" s="152">
        <f aca="true" t="shared" si="3" ref="J23:J30">SUM(C10:H10,J10:L10,N10:O10)</f>
        <v>0</v>
      </c>
      <c r="K23" s="152">
        <f>SUM('27 02'!K23+'06 03'!K26+'27 03'!K28+'05 06'!K30+'19 06'!K32+'04 09'!K31+'18 09'!K29+'25 09'!K27+'02 10'!K25)</f>
        <v>0</v>
      </c>
      <c r="L23" s="152">
        <f aca="true" t="shared" si="4" ref="L23:L31">J23-K23</f>
        <v>0</v>
      </c>
      <c r="M23" s="153">
        <f>SUM('27 02'!N24+'06 03'!N25+'27 03'!N27+'05 06'!N29+'19 06'!N31+'04 09'!N32+'18 09'!N30+'25 09'!N28+'02 10'!N26)</f>
        <v>0</v>
      </c>
      <c r="N23" s="153">
        <f>SUM('27 02'!O24+'06 03'!O25+'27 03'!O27+'05 06'!O29+'19 06'!O31+'04 09'!O32+'18 09'!O30+'25 09'!O28+'02 10'!O26)</f>
        <v>9</v>
      </c>
      <c r="O23" s="153">
        <f>SUM('27 02'!P24+'06 03'!P25+'27 03'!P27+'05 06'!P29+'19 06'!P31+'04 09'!P32+'18 09'!P30+'25 09'!P28+'02 10'!P26)</f>
        <v>0</v>
      </c>
      <c r="P23" s="153">
        <f>SUM('27 02'!Q24+'06 03'!Q25+'27 03'!Q27+'05 06'!Q29+'19 06'!Q31+'04 09'!Q32+'18 09'!Q30+'25 09'!Q28+'02 10'!Q26)</f>
        <v>0</v>
      </c>
      <c r="Q23" s="137">
        <f aca="true" t="shared" si="5" ref="Q23:Q31">SUM(N23*1+O23*2+P23*3)</f>
        <v>9</v>
      </c>
    </row>
    <row r="24" spans="2:17" ht="15">
      <c r="B24" s="154"/>
      <c r="C24" s="88">
        <v>3</v>
      </c>
      <c r="D24" s="150" t="str">
        <f t="shared" si="1"/>
        <v>A S B R 1</v>
      </c>
      <c r="E24" s="150"/>
      <c r="F24" s="150"/>
      <c r="G24" s="150"/>
      <c r="H24" s="150"/>
      <c r="I24" s="151">
        <f t="shared" si="2"/>
        <v>0</v>
      </c>
      <c r="J24" s="152">
        <f t="shared" si="3"/>
        <v>0</v>
      </c>
      <c r="K24" s="152">
        <f>SUM('27 02'!K26+'06 03'!K28+'27 03'!K30+'05 06'!K32+'19 06'!K31+'04 09'!K29+'18 09'!K27+'25 09'!K25+'02 10'!K23)</f>
        <v>0</v>
      </c>
      <c r="L24" s="152">
        <f t="shared" si="4"/>
        <v>0</v>
      </c>
      <c r="M24" s="153">
        <f>SUM('27 02'!N25+'06 03'!N27+'27 03'!N29+'05 06'!N31+'19 06'!N32+'04 09'!N30+'18 09'!N28+'25 09'!N26+'02 10'!N24)</f>
        <v>0</v>
      </c>
      <c r="N24" s="153">
        <f>SUM('27 02'!O25+'06 03'!O27+'27 03'!O29+'05 06'!O31+'19 06'!O32+'04 09'!O30+'18 09'!O28+'25 09'!O26+'02 10'!O24)</f>
        <v>9</v>
      </c>
      <c r="O24" s="153">
        <f>SUM('27 02'!P25+'06 03'!P27+'27 03'!P29+'05 06'!P31+'19 06'!P32+'04 09'!P30+'18 09'!P28+'25 09'!P26+'02 10'!P24)</f>
        <v>0</v>
      </c>
      <c r="P24" s="153">
        <f>SUM('27 02'!Q25+'06 03'!Q27+'27 03'!Q29+'05 06'!Q31+'19 06'!Q32+'04 09'!Q30+'18 09'!Q28+'25 09'!Q26+'02 10'!Q24)</f>
        <v>0</v>
      </c>
      <c r="Q24" s="137">
        <f t="shared" si="5"/>
        <v>9</v>
      </c>
    </row>
    <row r="25" spans="2:17" ht="15">
      <c r="B25" s="154"/>
      <c r="C25" s="88">
        <v>4</v>
      </c>
      <c r="D25" s="150" t="str">
        <f t="shared" si="1"/>
        <v>P C G 1</v>
      </c>
      <c r="E25" s="150"/>
      <c r="F25" s="150"/>
      <c r="G25" s="150"/>
      <c r="H25" s="150"/>
      <c r="I25" s="151">
        <f t="shared" si="2"/>
        <v>0</v>
      </c>
      <c r="J25" s="152">
        <f t="shared" si="3"/>
        <v>0</v>
      </c>
      <c r="K25" s="152">
        <f>SUM('27 02'!K25+'06 03'!K23+'27 03'!K26+'05 06'!K26+'19 06'!K30+'04 09'!K32+'18 09'!K31+'25 09'!K29+'02 10'!K27)</f>
        <v>0</v>
      </c>
      <c r="L25" s="152">
        <f t="shared" si="4"/>
        <v>0</v>
      </c>
      <c r="M25" s="153">
        <f>SUM('27 02'!N26+'06 03'!N24+'27 03'!N25+'05 06'!N27+'19 06'!N29+'04 09'!N31+'18 09'!N32+'25 09'!N30+'02 10'!N28)</f>
        <v>0</v>
      </c>
      <c r="N25" s="153">
        <f>SUM('27 02'!O26+'06 03'!O24+'27 03'!O25+'05 06'!O27+'19 06'!O29+'04 09'!O31+'18 09'!O32+'25 09'!O30+'02 10'!O28)</f>
        <v>9</v>
      </c>
      <c r="O25" s="153">
        <f>SUM('27 02'!P26+'06 03'!P24+'27 03'!P25+'05 06'!P27+'19 06'!P29+'04 09'!P31+'18 09'!P32+'25 09'!P30+'02 10'!P28)</f>
        <v>0</v>
      </c>
      <c r="P25" s="153">
        <f>SUM('27 02'!Q26+'06 03'!Q24+'27 03'!Q25+'05 06'!Q27+'19 06'!Q29+'04 09'!Q31+'18 09'!Q32+'25 09'!Q30+'02 10'!Q28)</f>
        <v>0</v>
      </c>
      <c r="Q25" s="137">
        <f t="shared" si="5"/>
        <v>9</v>
      </c>
    </row>
    <row r="26" spans="2:17" ht="15">
      <c r="B26" s="154"/>
      <c r="C26" s="88">
        <v>5</v>
      </c>
      <c r="D26" s="150" t="str">
        <f t="shared" si="1"/>
        <v>A P V H 1</v>
      </c>
      <c r="E26" s="150"/>
      <c r="F26" s="150"/>
      <c r="G26" s="150"/>
      <c r="H26" s="150"/>
      <c r="I26" s="151">
        <f t="shared" si="2"/>
        <v>0</v>
      </c>
      <c r="J26" s="152">
        <f t="shared" si="3"/>
        <v>0</v>
      </c>
      <c r="K26" s="152">
        <f>SUM('27 02'!K28+'06 03'!K30+'27 03'!K32+'05 06'!K31+'19 06'!K29+'04 09'!K27+'18 09'!K25+'25 09'!K23+'02 10'!K26)</f>
        <v>0</v>
      </c>
      <c r="L26" s="152">
        <f t="shared" si="4"/>
        <v>0</v>
      </c>
      <c r="M26" s="153">
        <f>SUM('27 02'!N27+'06 03'!N29+'27 03'!N31+'05 06'!N32+'19 06'!N30+'04 09'!N28+'18 09'!N26+'25 09'!N24+'02 10'!N25)</f>
        <v>0</v>
      </c>
      <c r="N26" s="153">
        <f>SUM('27 02'!O27+'06 03'!O29+'27 03'!O31+'05 06'!O32+'19 06'!O30+'04 09'!O28+'18 09'!O26+'25 09'!O24+'02 10'!O25)</f>
        <v>9</v>
      </c>
      <c r="O26" s="153">
        <f>SUM('27 02'!P27+'06 03'!P29+'27 03'!P31+'05 06'!P32+'19 06'!P30+'04 09'!P28+'18 09'!P26+'25 09'!P24+'02 10'!P25)</f>
        <v>0</v>
      </c>
      <c r="P26" s="153">
        <f>SUM('27 02'!Q27+'06 03'!Q29+'27 03'!Q31+'05 06'!Q32+'19 06'!Q30+'04 09'!Q28+'18 09'!Q26+'25 09'!Q24+'02 10'!Q25)</f>
        <v>0</v>
      </c>
      <c r="Q26" s="137">
        <f t="shared" si="5"/>
        <v>9</v>
      </c>
    </row>
    <row r="27" spans="2:17" ht="15">
      <c r="B27" s="154"/>
      <c r="C27" s="88">
        <v>6</v>
      </c>
      <c r="D27" s="150" t="s">
        <v>37</v>
      </c>
      <c r="E27" s="150"/>
      <c r="F27" s="150"/>
      <c r="G27" s="150"/>
      <c r="H27" s="150"/>
      <c r="I27" s="151">
        <f t="shared" si="2"/>
        <v>0</v>
      </c>
      <c r="J27" s="152">
        <f t="shared" si="3"/>
        <v>0</v>
      </c>
      <c r="K27" s="152">
        <f>SUM('27 02'!K27+'06 03'!K25+'27 03'!K23+'05 06'!K26+'19 06'!K28+'04 09'!K30+'18 09'!K32+'25 09'!K31+'02 10'!K29)</f>
        <v>0</v>
      </c>
      <c r="L27" s="152">
        <f t="shared" si="4"/>
        <v>0</v>
      </c>
      <c r="M27" s="153">
        <f>SUM('27 02'!N28+'06 03'!N26+'27 03'!N24+'05 06'!N25+'19 06'!N27+'04 09'!N29+'18 09'!N31+'25 09'!N32+'02 10'!N30)</f>
        <v>0</v>
      </c>
      <c r="N27" s="153">
        <f>SUM('27 02'!O28+'06 03'!O26+'27 03'!O24+'05 06'!O25+'19 06'!O27+'04 09'!O29+'18 09'!O31+'25 09'!O32+'02 10'!O30)</f>
        <v>9</v>
      </c>
      <c r="O27" s="153">
        <f>SUM('27 02'!P28+'06 03'!P26+'27 03'!P24+'05 06'!P25+'19 06'!P27+'04 09'!P29+'18 09'!P31+'25 09'!P32+'02 10'!P30)</f>
        <v>0</v>
      </c>
      <c r="P27" s="153">
        <f>SUM('27 02'!Q28+'06 03'!Q26+'27 03'!Q24+'05 06'!Q25+'19 06'!Q27+'04 09'!Q29+'18 09'!Q31+'25 09'!Q32+'02 10'!Q30)</f>
        <v>0</v>
      </c>
      <c r="Q27" s="137">
        <f t="shared" si="5"/>
        <v>9</v>
      </c>
    </row>
    <row r="28" spans="2:17" ht="15">
      <c r="B28" s="154"/>
      <c r="C28" s="88">
        <v>7</v>
      </c>
      <c r="D28" s="150" t="str">
        <f t="shared" si="1"/>
        <v>PLESSIS ROBINSON 1</v>
      </c>
      <c r="E28" s="150"/>
      <c r="F28" s="150"/>
      <c r="G28" s="150"/>
      <c r="H28" s="150"/>
      <c r="I28" s="151">
        <f t="shared" si="2"/>
        <v>0</v>
      </c>
      <c r="J28" s="152">
        <f t="shared" si="3"/>
        <v>0</v>
      </c>
      <c r="K28" s="152">
        <f>SUM('27 02'!K30+'06 03'!K32+'27 03'!K31+'05 06'!K29+'19 06'!K27+'04 09'!K25+'18 09'!K23+'25 09'!K26+'02 10'!K28)</f>
        <v>0</v>
      </c>
      <c r="L28" s="152">
        <f t="shared" si="4"/>
        <v>0</v>
      </c>
      <c r="M28" s="153">
        <f>SUM('27 02'!N29+'06 03'!N31+'27 03'!N32+'05 06'!N30+'19 06'!N28+'04 09'!N26+'18 09'!N24+'25 09'!N25+'02 10'!N27)</f>
        <v>0</v>
      </c>
      <c r="N28" s="153">
        <f>SUM('27 02'!O29+'06 03'!O31+'27 03'!O32+'05 06'!O30+'19 06'!O28+'04 09'!O26+'18 09'!O24+'25 09'!O25+'02 10'!O27)</f>
        <v>9</v>
      </c>
      <c r="O28" s="153">
        <f>SUM('27 02'!P29+'06 03'!P31+'27 03'!P32+'05 06'!P30+'19 06'!P28+'04 09'!P26+'18 09'!P24+'25 09'!P25+'02 10'!P27)</f>
        <v>0</v>
      </c>
      <c r="P28" s="153">
        <f>SUM('27 02'!Q29+'06 03'!Q31+'27 03'!Q32+'05 06'!Q30+'19 06'!Q28+'04 09'!Q26+'18 09'!Q24+'25 09'!Q25+'02 10'!Q27)</f>
        <v>0</v>
      </c>
      <c r="Q28" s="137">
        <f t="shared" si="5"/>
        <v>9</v>
      </c>
    </row>
    <row r="29" spans="2:17" ht="15">
      <c r="B29" s="154"/>
      <c r="C29" s="88">
        <v>8</v>
      </c>
      <c r="D29" s="150" t="str">
        <f t="shared" si="1"/>
        <v>FONTENAY 1</v>
      </c>
      <c r="E29" s="150"/>
      <c r="F29" s="150"/>
      <c r="G29" s="150"/>
      <c r="H29" s="150"/>
      <c r="I29" s="151">
        <f t="shared" si="2"/>
        <v>0</v>
      </c>
      <c r="J29" s="152">
        <f t="shared" si="3"/>
        <v>0</v>
      </c>
      <c r="K29" s="152">
        <f>SUM('27 02'!K29+'06 03'!K27+'27 03'!K25+'05 06'!K23+'19 06'!K26+'04 09'!K28+'18 09'!K30+'25 09'!K32+'02 10'!K31)</f>
        <v>0</v>
      </c>
      <c r="L29" s="152">
        <f t="shared" si="4"/>
        <v>0</v>
      </c>
      <c r="M29" s="153">
        <f>SUM('27 02'!N30+'06 03'!N28+'27 03'!N26+'05 06'!N24+'19 06'!N25+'04 09'!N27+'18 09'!N29+'25 09'!N31+'02 10'!N32)</f>
        <v>0</v>
      </c>
      <c r="N29" s="153">
        <f>SUM('27 02'!O30+'06 03'!O28+'27 03'!O26+'05 06'!O24+'19 06'!O25+'04 09'!O27+'18 09'!O29+'25 09'!O31+'02 10'!O32)</f>
        <v>9</v>
      </c>
      <c r="O29" s="153">
        <f>SUM('27 02'!P30+'06 03'!P28+'27 03'!P26+'05 06'!P24+'19 06'!P25+'04 09'!P27+'18 09'!P29+'25 09'!P30+'02 10'!P32)</f>
        <v>0</v>
      </c>
      <c r="P29" s="153">
        <f>SUM('27 02'!Q30+'06 03'!Q28+'27 03'!Q26+'05 06'!Q24+'19 06'!Q25+'04 09'!Q27+'18 09'!Q29+'25 09'!Q31+'02 10'!Q32)</f>
        <v>0</v>
      </c>
      <c r="Q29" s="137">
        <f t="shared" si="5"/>
        <v>9</v>
      </c>
    </row>
    <row r="30" spans="2:17" ht="15">
      <c r="B30" s="154"/>
      <c r="C30" s="88">
        <v>9</v>
      </c>
      <c r="D30" s="150" t="str">
        <f t="shared" si="1"/>
        <v>BAGNEUX 1</v>
      </c>
      <c r="E30" s="150"/>
      <c r="F30" s="150"/>
      <c r="G30" s="150"/>
      <c r="H30" s="150"/>
      <c r="I30" s="151">
        <f t="shared" si="2"/>
        <v>0</v>
      </c>
      <c r="J30" s="152">
        <f t="shared" si="3"/>
        <v>0</v>
      </c>
      <c r="K30" s="152">
        <f>SUM('27 02'!K32+'06 03'!K31+'27 03'!K29+'05 06'!K27+'19 06'!K25+'04 09'!K23+'18 09'!K26+'25 09'!K28+'02 10'!K30)</f>
        <v>0</v>
      </c>
      <c r="L30" s="152">
        <f t="shared" si="4"/>
        <v>0</v>
      </c>
      <c r="M30" s="153">
        <f>SUM('27 02'!N31+'06 03'!N32+'27 03'!N30+'05 06'!N28+'19 06'!N26+'04 09'!N24+'18 09'!N25+'25 09'!N27+'02 10'!N29)</f>
        <v>0</v>
      </c>
      <c r="N30" s="153">
        <f>SUM('27 02'!O31+'06 03'!O32+'27 03'!O30+'05 06'!O28+'19 06'!O26+'04 09'!O24+'18 09'!O25+'25 09'!O27+'02 10'!O29)</f>
        <v>9</v>
      </c>
      <c r="O30" s="153">
        <f>SUM('27 02'!P31+'06 03'!P32+'27 03'!P30+'05 06'!P28+'19 06'!P26+'04 09'!P24+'18 09'!P25+'25 09'!P27+'02 10'!P29)</f>
        <v>0</v>
      </c>
      <c r="P30" s="153">
        <f>SUM('27 02'!Q31+'06 03'!Q32+'27 03'!Q30+'05 06'!Q28+'19 06'!Q26+'04 09'!Q24+'18 09'!Q25+'25 09'!Q27+'02 10'!Q29)</f>
        <v>0</v>
      </c>
      <c r="Q30" s="137">
        <f t="shared" si="5"/>
        <v>9</v>
      </c>
    </row>
    <row r="31" spans="2:17" ht="15">
      <c r="B31" s="154"/>
      <c r="C31" s="88">
        <v>10</v>
      </c>
      <c r="D31" s="150" t="str">
        <f>B18</f>
        <v>MALAKOFF 1</v>
      </c>
      <c r="E31" s="150"/>
      <c r="F31" s="150"/>
      <c r="G31" s="150"/>
      <c r="H31" s="150"/>
      <c r="I31" s="151">
        <f t="shared" si="2"/>
        <v>0</v>
      </c>
      <c r="J31" s="152">
        <f>SUM(C18:H18,J18:L18,N18:O18)</f>
        <v>0</v>
      </c>
      <c r="K31" s="152">
        <f>SUM('27 02'!K31+'06 03'!K29+'27 03'!K27+'05 06'!K25+'19 06'!K23+'04 09'!K26+'18 09'!K28+'25 09'!K30+'02 10'!K32)</f>
        <v>0</v>
      </c>
      <c r="L31" s="152">
        <f t="shared" si="4"/>
        <v>0</v>
      </c>
      <c r="M31" s="153">
        <f>SUM('27 02'!N32+'06 03'!N30+'27 03'!N28+'05 06'!N26+'19 06'!N24+'04 09'!N25+'18 09'!N27+'25 09'!N29+'02 10'!N31)</f>
        <v>0</v>
      </c>
      <c r="N31" s="153">
        <f>SUM('27 02'!O32+'06 03'!O30+'27 03'!O28+'05 06'!O26+'19 06'!O24+'04 09'!O25+'18 09'!O27+'25 09'!O29+'02 10'!O31)</f>
        <v>9</v>
      </c>
      <c r="O31" s="153">
        <f>SUM('27 02'!P32+'06 03'!P30+'27 03'!P28+'05 06'!P26+'19 06'!P24+'04 09'!P25+'18 09'!P27+'25 09'!P29+'02 10'!P30)</f>
        <v>0</v>
      </c>
      <c r="P31" s="153">
        <f>SUM('27 02'!Q32+'06 03'!Q30+'27 03'!Q28+'05 06'!Q26+'19 06'!Q24+'04 09'!Q25+'18 09'!Q27+'25 09'!Q29+'02 10'!Q31)</f>
        <v>0</v>
      </c>
      <c r="Q31" s="137">
        <f t="shared" si="5"/>
        <v>9</v>
      </c>
    </row>
    <row r="32" spans="4:16" ht="12.75">
      <c r="D32" s="4"/>
      <c r="J32" s="4"/>
      <c r="K32" s="4"/>
      <c r="O32" s="4"/>
      <c r="P32" s="4"/>
    </row>
  </sheetData>
  <sheetProtection sheet="1" objects="1" scenarios="1"/>
  <mergeCells count="19">
    <mergeCell ref="B1:Q1"/>
    <mergeCell ref="B3:Q3"/>
    <mergeCell ref="B4:Q4"/>
    <mergeCell ref="I5:L5"/>
    <mergeCell ref="C7:H7"/>
    <mergeCell ref="J7:L7"/>
    <mergeCell ref="N7:O7"/>
    <mergeCell ref="C20:H20"/>
    <mergeCell ref="J20:L20"/>
    <mergeCell ref="D22:H22"/>
    <mergeCell ref="D23:H23"/>
    <mergeCell ref="D24:H24"/>
    <mergeCell ref="D25:H25"/>
    <mergeCell ref="D26:H26"/>
    <mergeCell ref="D27:H27"/>
    <mergeCell ref="D28:H28"/>
    <mergeCell ref="D29:H29"/>
    <mergeCell ref="D30:H30"/>
    <mergeCell ref="D31:H3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40"/>
  <sheetViews>
    <sheetView workbookViewId="0" topLeftCell="A1">
      <selection activeCell="N8" sqref="N8"/>
    </sheetView>
  </sheetViews>
  <sheetFormatPr defaultColWidth="11.421875" defaultRowHeight="12.75"/>
  <cols>
    <col min="1" max="1" width="4.28125" style="0" customWidth="1"/>
    <col min="2" max="34" width="2.7109375" style="0" customWidth="1"/>
    <col min="35" max="35" width="3.8515625" style="0" customWidth="1"/>
  </cols>
  <sheetData>
    <row r="1" spans="3:35" ht="24.75">
      <c r="C1" s="35" t="s">
        <v>19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ht="14.25" customHeight="1"/>
    <row r="3" spans="3:35" ht="12.75"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39" t="s">
        <v>6</v>
      </c>
      <c r="Q3" s="39"/>
      <c r="U3" s="36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39" t="s">
        <v>7</v>
      </c>
      <c r="AI3" s="39"/>
    </row>
    <row r="4" spans="3:35" ht="13.5">
      <c r="C4" s="40" t="s">
        <v>5</v>
      </c>
      <c r="D4" s="41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39"/>
      <c r="Q4" s="39"/>
      <c r="U4" s="43" t="s">
        <v>5</v>
      </c>
      <c r="V4" s="44"/>
      <c r="W4" s="44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39"/>
      <c r="AI4" s="39"/>
    </row>
    <row r="5" spans="3:35" ht="9" customHeight="1"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</row>
    <row r="6" spans="3:35" ht="12.75">
      <c r="C6" s="46" t="s">
        <v>20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7" t="s">
        <v>21</v>
      </c>
      <c r="O6" s="47"/>
      <c r="P6" s="48" t="s">
        <v>22</v>
      </c>
      <c r="Q6" s="48"/>
      <c r="U6" s="46" t="s">
        <v>20</v>
      </c>
      <c r="V6" s="46"/>
      <c r="W6" s="46"/>
      <c r="X6" s="46"/>
      <c r="Y6" s="46"/>
      <c r="Z6" s="46"/>
      <c r="AA6" s="46"/>
      <c r="AB6" s="46"/>
      <c r="AC6" s="46"/>
      <c r="AD6" s="46"/>
      <c r="AE6" s="46"/>
      <c r="AF6" s="47" t="s">
        <v>21</v>
      </c>
      <c r="AG6" s="47"/>
      <c r="AH6" s="48" t="s">
        <v>22</v>
      </c>
      <c r="AI6" s="48"/>
    </row>
    <row r="7" spans="2:35" ht="24.75" customHeight="1">
      <c r="B7" s="49"/>
      <c r="C7" s="50">
        <v>1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  <c r="O7" s="52"/>
      <c r="P7" s="53"/>
      <c r="Q7" s="53"/>
      <c r="U7" s="50">
        <v>1</v>
      </c>
      <c r="V7" s="51"/>
      <c r="W7" s="51"/>
      <c r="X7" s="51"/>
      <c r="Y7" s="51"/>
      <c r="Z7" s="51"/>
      <c r="AA7" s="51"/>
      <c r="AB7" s="51"/>
      <c r="AC7" s="51"/>
      <c r="AD7" s="51"/>
      <c r="AE7" s="51"/>
      <c r="AF7" s="52"/>
      <c r="AG7" s="52"/>
      <c r="AH7" s="53"/>
      <c r="AI7" s="53"/>
    </row>
    <row r="8" spans="2:35" ht="24.75" customHeight="1">
      <c r="B8" s="54"/>
      <c r="C8" s="55">
        <v>2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  <c r="O8" s="52"/>
      <c r="P8" s="53"/>
      <c r="Q8" s="53"/>
      <c r="U8" s="55">
        <v>2</v>
      </c>
      <c r="V8" s="51"/>
      <c r="W8" s="51"/>
      <c r="X8" s="51"/>
      <c r="Y8" s="51"/>
      <c r="Z8" s="51"/>
      <c r="AA8" s="51"/>
      <c r="AB8" s="51"/>
      <c r="AC8" s="51"/>
      <c r="AD8" s="51"/>
      <c r="AE8" s="51"/>
      <c r="AF8" s="52"/>
      <c r="AG8" s="52"/>
      <c r="AH8" s="53"/>
      <c r="AI8" s="53"/>
    </row>
    <row r="9" spans="2:35" ht="24.75" customHeight="1">
      <c r="B9" s="54"/>
      <c r="C9" s="55">
        <v>3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  <c r="O9" s="52"/>
      <c r="P9" s="53"/>
      <c r="Q9" s="53"/>
      <c r="U9" s="55">
        <v>3</v>
      </c>
      <c r="V9" s="51"/>
      <c r="W9" s="51"/>
      <c r="X9" s="51"/>
      <c r="Y9" s="51"/>
      <c r="Z9" s="51"/>
      <c r="AA9" s="51"/>
      <c r="AB9" s="51"/>
      <c r="AC9" s="51"/>
      <c r="AD9" s="51"/>
      <c r="AE9" s="51"/>
      <c r="AF9" s="52"/>
      <c r="AG9" s="52"/>
      <c r="AH9" s="53"/>
      <c r="AI9" s="53"/>
    </row>
    <row r="10" spans="2:35" ht="24.75" customHeight="1">
      <c r="B10" s="54"/>
      <c r="C10" s="55">
        <v>4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  <c r="O10" s="52"/>
      <c r="P10" s="53"/>
      <c r="Q10" s="53"/>
      <c r="U10" s="55">
        <v>4</v>
      </c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2"/>
      <c r="AG10" s="52"/>
      <c r="AH10" s="53"/>
      <c r="AI10" s="53"/>
    </row>
    <row r="11" spans="2:35" ht="24.75" customHeight="1">
      <c r="B11" s="54"/>
      <c r="C11" s="55">
        <v>5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2"/>
      <c r="O11" s="52"/>
      <c r="P11" s="53"/>
      <c r="Q11" s="53"/>
      <c r="U11" s="55">
        <v>5</v>
      </c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2"/>
      <c r="AG11" s="52"/>
      <c r="AH11" s="53"/>
      <c r="AI11" s="53"/>
    </row>
    <row r="12" spans="2:35" ht="24.75" customHeight="1">
      <c r="B12" s="54"/>
      <c r="C12" s="55">
        <v>6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47"/>
      <c r="O12" s="47"/>
      <c r="P12" s="48"/>
      <c r="Q12" s="48"/>
      <c r="U12" s="55">
        <v>6</v>
      </c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47"/>
      <c r="AG12" s="47"/>
      <c r="AH12" s="48"/>
      <c r="AI12" s="48"/>
    </row>
    <row r="13" spans="3:35" ht="24.75" customHeight="1">
      <c r="C13" s="56" t="s">
        <v>23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7"/>
      <c r="Q13" s="57"/>
      <c r="U13" s="56" t="s">
        <v>23</v>
      </c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7"/>
      <c r="AI13" s="57"/>
    </row>
    <row r="14" spans="3:35" ht="15"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3:35" ht="12.75">
      <c r="C15" s="46" t="s">
        <v>20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 t="s">
        <v>21</v>
      </c>
      <c r="O15" s="47"/>
      <c r="P15" s="48" t="s">
        <v>22</v>
      </c>
      <c r="Q15" s="48"/>
      <c r="U15" s="46" t="s">
        <v>20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7" t="s">
        <v>21</v>
      </c>
      <c r="AG15" s="47"/>
      <c r="AH15" s="48" t="s">
        <v>22</v>
      </c>
      <c r="AI15" s="48"/>
    </row>
    <row r="16" spans="3:35" ht="24.75" customHeight="1">
      <c r="C16" s="50">
        <v>1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  <c r="O16" s="59"/>
      <c r="P16" s="60"/>
      <c r="Q16" s="60"/>
      <c r="U16" s="50">
        <v>1</v>
      </c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  <c r="AG16" s="59"/>
      <c r="AH16" s="60"/>
      <c r="AI16" s="60"/>
    </row>
    <row r="17" spans="3:35" ht="24.75" customHeight="1">
      <c r="C17" s="55">
        <v>2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  <c r="O17" s="62"/>
      <c r="P17" s="63"/>
      <c r="Q17" s="63"/>
      <c r="U17" s="55">
        <v>2</v>
      </c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2"/>
      <c r="AG17" s="62"/>
      <c r="AH17" s="63"/>
      <c r="AI17" s="63"/>
    </row>
    <row r="18" spans="3:35" ht="24.75" customHeight="1">
      <c r="C18" s="55">
        <v>3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9"/>
      <c r="O18" s="59"/>
      <c r="P18" s="60"/>
      <c r="Q18" s="60"/>
      <c r="U18" s="55">
        <v>3</v>
      </c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  <c r="AG18" s="59"/>
      <c r="AH18" s="60"/>
      <c r="AI18" s="60"/>
    </row>
    <row r="19" spans="3:35" ht="24.75" customHeight="1">
      <c r="C19" s="55">
        <v>4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  <c r="O19" s="62"/>
      <c r="P19" s="63"/>
      <c r="Q19" s="63"/>
      <c r="U19" s="55">
        <v>4</v>
      </c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2"/>
      <c r="AG19" s="62"/>
      <c r="AH19" s="63"/>
      <c r="AI19" s="63"/>
    </row>
    <row r="20" spans="3:35" ht="24.75" customHeight="1">
      <c r="C20" s="55">
        <v>5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9"/>
      <c r="O20" s="59"/>
      <c r="P20" s="60"/>
      <c r="Q20" s="60"/>
      <c r="U20" s="55">
        <v>5</v>
      </c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9"/>
      <c r="AG20" s="59"/>
      <c r="AH20" s="60"/>
      <c r="AI20" s="60"/>
    </row>
    <row r="21" spans="3:35" ht="24.75" customHeight="1">
      <c r="C21" s="55">
        <v>6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2"/>
      <c r="O21" s="62"/>
      <c r="P21" s="63"/>
      <c r="Q21" s="63"/>
      <c r="U21" s="55">
        <v>6</v>
      </c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2"/>
      <c r="AG21" s="62"/>
      <c r="AH21" s="63"/>
      <c r="AI21" s="63"/>
    </row>
    <row r="22" spans="3:35" ht="24.75" customHeight="1">
      <c r="C22" s="56" t="s">
        <v>23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7"/>
      <c r="Q22" s="57"/>
      <c r="U22" s="56" t="s">
        <v>23</v>
      </c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7"/>
      <c r="AI22" s="57"/>
    </row>
    <row r="23" spans="3:35" ht="15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</row>
    <row r="24" spans="3:35" ht="12.75">
      <c r="C24" s="46" t="s">
        <v>20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 t="s">
        <v>21</v>
      </c>
      <c r="O24" s="47"/>
      <c r="P24" s="48" t="s">
        <v>22</v>
      </c>
      <c r="Q24" s="48"/>
      <c r="U24" s="46" t="s">
        <v>20</v>
      </c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7" t="s">
        <v>21</v>
      </c>
      <c r="AG24" s="47"/>
      <c r="AH24" s="48" t="s">
        <v>22</v>
      </c>
      <c r="AI24" s="48"/>
    </row>
    <row r="25" spans="3:35" ht="24.75" customHeight="1">
      <c r="C25" s="50">
        <v>1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9"/>
      <c r="O25" s="59"/>
      <c r="P25" s="60"/>
      <c r="Q25" s="60"/>
      <c r="U25" s="50">
        <v>1</v>
      </c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9"/>
      <c r="AG25" s="59"/>
      <c r="AH25" s="60"/>
      <c r="AI25" s="60"/>
    </row>
    <row r="26" spans="3:35" ht="24.75" customHeight="1">
      <c r="C26" s="55">
        <v>2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5"/>
      <c r="O26" s="65"/>
      <c r="P26" s="66"/>
      <c r="Q26" s="66"/>
      <c r="U26" s="55">
        <v>2</v>
      </c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65"/>
      <c r="AH26" s="66"/>
      <c r="AI26" s="66"/>
    </row>
    <row r="27" spans="3:35" ht="24.75" customHeight="1">
      <c r="C27" s="55">
        <v>3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5"/>
      <c r="O27" s="65"/>
      <c r="P27" s="66"/>
      <c r="Q27" s="66"/>
      <c r="U27" s="55">
        <v>3</v>
      </c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5"/>
      <c r="AG27" s="65"/>
      <c r="AH27" s="66"/>
      <c r="AI27" s="66"/>
    </row>
    <row r="28" spans="3:35" ht="24.75" customHeight="1">
      <c r="C28" s="55">
        <v>4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9"/>
      <c r="O28" s="59"/>
      <c r="P28" s="60"/>
      <c r="Q28" s="60"/>
      <c r="U28" s="55">
        <v>4</v>
      </c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9"/>
      <c r="AG28" s="59"/>
      <c r="AH28" s="60"/>
      <c r="AI28" s="60"/>
    </row>
    <row r="29" spans="3:35" ht="24.75" customHeight="1">
      <c r="C29" s="55">
        <v>5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9"/>
      <c r="O29" s="69"/>
      <c r="P29" s="70"/>
      <c r="Q29" s="70"/>
      <c r="U29" s="55">
        <v>5</v>
      </c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5"/>
      <c r="AG29" s="65"/>
      <c r="AH29" s="66"/>
      <c r="AI29" s="66"/>
    </row>
    <row r="30" spans="3:35" ht="24.75" customHeight="1">
      <c r="C30" s="55">
        <v>6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2"/>
      <c r="O30" s="62"/>
      <c r="P30" s="63"/>
      <c r="Q30" s="63"/>
      <c r="U30" s="55">
        <v>6</v>
      </c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2"/>
      <c r="AG30" s="62"/>
      <c r="AH30" s="63"/>
      <c r="AI30" s="63"/>
    </row>
    <row r="31" spans="3:35" ht="24.75" customHeight="1">
      <c r="C31" s="56" t="s">
        <v>23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71"/>
      <c r="Q31" s="71"/>
      <c r="U31" s="56" t="s">
        <v>23</v>
      </c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7"/>
      <c r="AI31" s="57"/>
    </row>
    <row r="33" spans="3:35" ht="18" customHeight="1">
      <c r="C33" s="72" t="s">
        <v>24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3"/>
      <c r="Q33" s="73"/>
      <c r="U33" s="72" t="s">
        <v>25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3"/>
      <c r="AI33" s="73"/>
    </row>
    <row r="34" spans="3:35" ht="7.5" customHeight="1"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4"/>
      <c r="Q34" s="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4"/>
      <c r="AI34" s="4"/>
    </row>
    <row r="35" spans="6:31" ht="12.75">
      <c r="F35" s="75" t="s">
        <v>26</v>
      </c>
      <c r="G35" s="75"/>
      <c r="H35" s="75"/>
      <c r="I35" s="75"/>
      <c r="J35" s="75"/>
      <c r="K35" s="75"/>
      <c r="L35" s="75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</row>
    <row r="36" spans="6:31" ht="12.75">
      <c r="F36" s="75"/>
      <c r="G36" s="75"/>
      <c r="H36" s="75"/>
      <c r="I36" s="75"/>
      <c r="J36" s="75"/>
      <c r="K36" s="75"/>
      <c r="L36" s="75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</row>
    <row r="37" spans="6:31" ht="12.75">
      <c r="F37" s="76"/>
      <c r="G37" s="76"/>
      <c r="H37" s="76"/>
      <c r="I37" s="76"/>
      <c r="J37" s="76"/>
      <c r="K37" s="76"/>
      <c r="L37" s="76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ht="12.75">
      <c r="N38" t="s">
        <v>27</v>
      </c>
    </row>
    <row r="39" spans="3:26" ht="12.75">
      <c r="C39" t="s">
        <v>28</v>
      </c>
      <c r="P39" t="s">
        <v>29</v>
      </c>
      <c r="Z39" t="s">
        <v>30</v>
      </c>
    </row>
    <row r="40" ht="12.75">
      <c r="P40" t="s">
        <v>31</v>
      </c>
    </row>
  </sheetData>
  <sheetProtection selectLockedCells="1" selectUnlockedCells="1"/>
  <mergeCells count="155">
    <mergeCell ref="C1:AI1"/>
    <mergeCell ref="P3:Q4"/>
    <mergeCell ref="AH3:AI4"/>
    <mergeCell ref="F4:O4"/>
    <mergeCell ref="X4:AG4"/>
    <mergeCell ref="C5:Q5"/>
    <mergeCell ref="U5:AI5"/>
    <mergeCell ref="C6:M6"/>
    <mergeCell ref="N6:O6"/>
    <mergeCell ref="P6:Q6"/>
    <mergeCell ref="U6:AE6"/>
    <mergeCell ref="AF6:AG6"/>
    <mergeCell ref="AH6:AI6"/>
    <mergeCell ref="D7:M7"/>
    <mergeCell ref="N7:O7"/>
    <mergeCell ref="P7:Q7"/>
    <mergeCell ref="V7:AE7"/>
    <mergeCell ref="AF7:AG7"/>
    <mergeCell ref="AH7:AI7"/>
    <mergeCell ref="D8:M8"/>
    <mergeCell ref="N8:O8"/>
    <mergeCell ref="P8:Q8"/>
    <mergeCell ref="V8:AE8"/>
    <mergeCell ref="AF8:AG8"/>
    <mergeCell ref="AH8:AI8"/>
    <mergeCell ref="D9:M9"/>
    <mergeCell ref="N9:O9"/>
    <mergeCell ref="P9:Q9"/>
    <mergeCell ref="V9:AE9"/>
    <mergeCell ref="AF9:AG9"/>
    <mergeCell ref="AH9:AI9"/>
    <mergeCell ref="D10:M10"/>
    <mergeCell ref="N10:O10"/>
    <mergeCell ref="P10:Q10"/>
    <mergeCell ref="V10:AE10"/>
    <mergeCell ref="AF10:AG10"/>
    <mergeCell ref="AH10:AI10"/>
    <mergeCell ref="D11:M11"/>
    <mergeCell ref="N11:O11"/>
    <mergeCell ref="P11:Q11"/>
    <mergeCell ref="V11:AE11"/>
    <mergeCell ref="AF11:AG11"/>
    <mergeCell ref="AH11:AI11"/>
    <mergeCell ref="D12:M12"/>
    <mergeCell ref="N12:O12"/>
    <mergeCell ref="P12:Q12"/>
    <mergeCell ref="V12:AE12"/>
    <mergeCell ref="AF12:AG12"/>
    <mergeCell ref="AH12:AI12"/>
    <mergeCell ref="C13:O13"/>
    <mergeCell ref="P13:Q13"/>
    <mergeCell ref="U13:AG13"/>
    <mergeCell ref="AH13:AI13"/>
    <mergeCell ref="C14:Q14"/>
    <mergeCell ref="U14:AI14"/>
    <mergeCell ref="C15:M15"/>
    <mergeCell ref="N15:O15"/>
    <mergeCell ref="P15:Q15"/>
    <mergeCell ref="U15:AE15"/>
    <mergeCell ref="AF15:AG15"/>
    <mergeCell ref="AH15:AI15"/>
    <mergeCell ref="D16:M16"/>
    <mergeCell ref="N16:O16"/>
    <mergeCell ref="P16:Q16"/>
    <mergeCell ref="V16:AE16"/>
    <mergeCell ref="AF16:AG16"/>
    <mergeCell ref="AH16:AI16"/>
    <mergeCell ref="D17:M17"/>
    <mergeCell ref="N17:O17"/>
    <mergeCell ref="P17:Q17"/>
    <mergeCell ref="V17:AE17"/>
    <mergeCell ref="AF17:AG17"/>
    <mergeCell ref="AH17:AI17"/>
    <mergeCell ref="D18:M18"/>
    <mergeCell ref="N18:O18"/>
    <mergeCell ref="P18:Q18"/>
    <mergeCell ref="V18:AE18"/>
    <mergeCell ref="AF18:AG18"/>
    <mergeCell ref="AH18:AI18"/>
    <mergeCell ref="D19:M19"/>
    <mergeCell ref="N19:O19"/>
    <mergeCell ref="P19:Q19"/>
    <mergeCell ref="V19:AE19"/>
    <mergeCell ref="AF19:AG19"/>
    <mergeCell ref="AH19:AI19"/>
    <mergeCell ref="D20:M20"/>
    <mergeCell ref="N20:O20"/>
    <mergeCell ref="P20:Q20"/>
    <mergeCell ref="V20:AE20"/>
    <mergeCell ref="AF20:AG20"/>
    <mergeCell ref="AH20:AI20"/>
    <mergeCell ref="D21:M21"/>
    <mergeCell ref="N21:O21"/>
    <mergeCell ref="P21:Q21"/>
    <mergeCell ref="V21:AE21"/>
    <mergeCell ref="AF21:AG21"/>
    <mergeCell ref="AH21:AI21"/>
    <mergeCell ref="C22:O22"/>
    <mergeCell ref="P22:Q22"/>
    <mergeCell ref="U22:AG22"/>
    <mergeCell ref="AH22:AI22"/>
    <mergeCell ref="C23:Q23"/>
    <mergeCell ref="U23:AI23"/>
    <mergeCell ref="C24:M24"/>
    <mergeCell ref="N24:O24"/>
    <mergeCell ref="P24:Q24"/>
    <mergeCell ref="U24:AE24"/>
    <mergeCell ref="AF24:AG24"/>
    <mergeCell ref="AH24:AI24"/>
    <mergeCell ref="D25:M25"/>
    <mergeCell ref="N25:O25"/>
    <mergeCell ref="P25:Q25"/>
    <mergeCell ref="V25:AE25"/>
    <mergeCell ref="AF25:AG25"/>
    <mergeCell ref="AH25:AI25"/>
    <mergeCell ref="D26:M26"/>
    <mergeCell ref="N26:O26"/>
    <mergeCell ref="P26:Q26"/>
    <mergeCell ref="V26:AE26"/>
    <mergeCell ref="AF26:AG26"/>
    <mergeCell ref="AH26:AI26"/>
    <mergeCell ref="D27:M27"/>
    <mergeCell ref="N27:O27"/>
    <mergeCell ref="P27:Q27"/>
    <mergeCell ref="V27:AE27"/>
    <mergeCell ref="AF27:AG27"/>
    <mergeCell ref="AH27:AI27"/>
    <mergeCell ref="D28:M28"/>
    <mergeCell ref="N28:O28"/>
    <mergeCell ref="P28:Q28"/>
    <mergeCell ref="V28:AE28"/>
    <mergeCell ref="AF28:AG28"/>
    <mergeCell ref="AH28:AI28"/>
    <mergeCell ref="D29:M29"/>
    <mergeCell ref="N29:O29"/>
    <mergeCell ref="P29:Q29"/>
    <mergeCell ref="V29:AE29"/>
    <mergeCell ref="AF29:AG29"/>
    <mergeCell ref="AH29:AI29"/>
    <mergeCell ref="D30:M30"/>
    <mergeCell ref="N30:O30"/>
    <mergeCell ref="P30:Q30"/>
    <mergeCell ref="V30:AE30"/>
    <mergeCell ref="AF30:AG30"/>
    <mergeCell ref="AH30:AI30"/>
    <mergeCell ref="C31:O31"/>
    <mergeCell ref="P31:Q31"/>
    <mergeCell ref="U31:AG31"/>
    <mergeCell ref="AH31:AI31"/>
    <mergeCell ref="C33:O33"/>
    <mergeCell ref="P33:Q33"/>
    <mergeCell ref="U33:AG33"/>
    <mergeCell ref="AH33:AI33"/>
    <mergeCell ref="F35:L36"/>
    <mergeCell ref="M35:AE36"/>
  </mergeCells>
  <printOptions horizontalCentered="1"/>
  <pageMargins left="0.27569444444444446" right="0.11805555555555555" top="0.31527777777777777" bottom="0.354166666666666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workbookViewId="0" topLeftCell="A1">
      <selection activeCell="H28" sqref="H28"/>
    </sheetView>
  </sheetViews>
  <sheetFormatPr defaultColWidth="13.7109375" defaultRowHeight="12.75"/>
  <cols>
    <col min="1" max="9" width="24.140625" style="77" customWidth="1"/>
    <col min="10" max="16384" width="12.57421875" style="77" customWidth="1"/>
  </cols>
  <sheetData>
    <row r="1" spans="1:9" ht="12.75" customHeight="1">
      <c r="A1" s="78" t="s">
        <v>32</v>
      </c>
      <c r="B1" s="78"/>
      <c r="C1" s="78"/>
      <c r="D1" s="78"/>
      <c r="E1" s="78"/>
      <c r="F1" s="78"/>
      <c r="G1" s="78"/>
      <c r="H1" s="78"/>
      <c r="I1" s="78"/>
    </row>
    <row r="2" spans="1:9" ht="12.75">
      <c r="A2" s="78"/>
      <c r="B2" s="78"/>
      <c r="C2" s="78"/>
      <c r="D2" s="78"/>
      <c r="E2" s="78"/>
      <c r="F2" s="78"/>
      <c r="G2" s="78"/>
      <c r="H2" s="78"/>
      <c r="I2" s="78"/>
    </row>
    <row r="3" spans="1:8" ht="12.75">
      <c r="A3" s="79"/>
      <c r="B3" s="79"/>
      <c r="C3" s="79"/>
      <c r="D3" s="79"/>
      <c r="E3" s="79"/>
      <c r="F3" s="79"/>
      <c r="H3" s="79"/>
    </row>
    <row r="4" spans="1:4" ht="18" customHeight="1">
      <c r="A4" s="80" t="s">
        <v>33</v>
      </c>
      <c r="C4" s="81" t="s">
        <v>34</v>
      </c>
      <c r="D4" s="81"/>
    </row>
    <row r="5" spans="1:4" ht="30.75" customHeight="1">
      <c r="A5" s="82" t="s">
        <v>35</v>
      </c>
      <c r="C5" s="83" t="s">
        <v>36</v>
      </c>
      <c r="D5" s="83" t="s">
        <v>37</v>
      </c>
    </row>
    <row r="6" spans="1:4" ht="30" customHeight="1">
      <c r="A6" s="82"/>
      <c r="C6" s="84" t="s">
        <v>38</v>
      </c>
      <c r="D6" s="84" t="s">
        <v>39</v>
      </c>
    </row>
    <row r="7" spans="1:4" ht="30" customHeight="1">
      <c r="A7" s="82"/>
      <c r="C7" s="84" t="s">
        <v>40</v>
      </c>
      <c r="D7" s="84" t="s">
        <v>41</v>
      </c>
    </row>
    <row r="8" spans="1:4" ht="30" customHeight="1">
      <c r="A8" s="82"/>
      <c r="C8" s="84" t="s">
        <v>42</v>
      </c>
      <c r="D8" s="84" t="s">
        <v>43</v>
      </c>
    </row>
    <row r="9" spans="1:4" ht="33" customHeight="1">
      <c r="A9" s="82"/>
      <c r="C9" s="85" t="s">
        <v>44</v>
      </c>
      <c r="D9" s="85" t="s">
        <v>45</v>
      </c>
    </row>
    <row r="11" spans="1:9" ht="12.75">
      <c r="A11" s="86"/>
      <c r="B11" s="86"/>
      <c r="C11" s="86"/>
      <c r="D11" s="86"/>
      <c r="E11" s="86"/>
      <c r="F11" s="86"/>
      <c r="G11" s="86"/>
      <c r="H11" s="86"/>
      <c r="I11" s="86"/>
    </row>
    <row r="12" spans="1:9" ht="18" customHeight="1">
      <c r="A12" s="81" t="s">
        <v>46</v>
      </c>
      <c r="B12" s="81"/>
      <c r="C12" s="81"/>
      <c r="D12" s="81"/>
      <c r="E12" s="81"/>
      <c r="F12" s="81"/>
      <c r="G12" s="81"/>
      <c r="H12" s="81"/>
      <c r="I12" s="81"/>
    </row>
    <row r="14" spans="1:9" ht="12.75">
      <c r="A14" s="87" t="s">
        <v>47</v>
      </c>
      <c r="B14" s="87" t="s">
        <v>48</v>
      </c>
      <c r="C14" s="87" t="s">
        <v>49</v>
      </c>
      <c r="D14" s="87" t="s">
        <v>50</v>
      </c>
      <c r="E14" s="87" t="s">
        <v>51</v>
      </c>
      <c r="F14" s="87" t="s">
        <v>52</v>
      </c>
      <c r="G14" s="87" t="s">
        <v>53</v>
      </c>
      <c r="H14" s="87" t="s">
        <v>54</v>
      </c>
      <c r="I14" s="87" t="s">
        <v>55</v>
      </c>
    </row>
    <row r="15" spans="1:9" ht="16.5" customHeight="1">
      <c r="A15" s="88" t="s">
        <v>56</v>
      </c>
      <c r="B15" s="88" t="s">
        <v>57</v>
      </c>
      <c r="C15" s="88" t="s">
        <v>57</v>
      </c>
      <c r="D15" s="88" t="s">
        <v>57</v>
      </c>
      <c r="E15" s="88" t="s">
        <v>57</v>
      </c>
      <c r="F15" s="88" t="s">
        <v>57</v>
      </c>
      <c r="G15" s="88" t="s">
        <v>57</v>
      </c>
      <c r="H15" s="88" t="s">
        <v>57</v>
      </c>
      <c r="I15" s="88" t="s">
        <v>57</v>
      </c>
    </row>
    <row r="16" spans="1:9" ht="19.5" customHeight="1">
      <c r="A16" s="88" t="s">
        <v>38</v>
      </c>
      <c r="B16" s="88" t="s">
        <v>42</v>
      </c>
      <c r="C16" s="88" t="s">
        <v>37</v>
      </c>
      <c r="D16" s="88" t="s">
        <v>41</v>
      </c>
      <c r="E16" s="88" t="s">
        <v>45</v>
      </c>
      <c r="F16" s="88" t="s">
        <v>43</v>
      </c>
      <c r="G16" s="88" t="s">
        <v>39</v>
      </c>
      <c r="H16" s="88" t="s">
        <v>58</v>
      </c>
      <c r="I16" s="88" t="s">
        <v>59</v>
      </c>
    </row>
    <row r="17" spans="1:12" ht="16.5" customHeight="1">
      <c r="A17" s="88" t="s">
        <v>59</v>
      </c>
      <c r="B17" s="88" t="s">
        <v>38</v>
      </c>
      <c r="C17" s="88" t="s">
        <v>42</v>
      </c>
      <c r="D17" s="88" t="s">
        <v>37</v>
      </c>
      <c r="E17" s="88" t="s">
        <v>41</v>
      </c>
      <c r="F17" s="88" t="s">
        <v>45</v>
      </c>
      <c r="G17" s="88" t="s">
        <v>43</v>
      </c>
      <c r="H17" s="88" t="s">
        <v>39</v>
      </c>
      <c r="I17" s="88" t="s">
        <v>58</v>
      </c>
      <c r="L17" s="89"/>
    </row>
    <row r="18" spans="1:9" ht="18.75" customHeight="1">
      <c r="A18" s="88" t="s">
        <v>60</v>
      </c>
      <c r="B18" s="88" t="s">
        <v>37</v>
      </c>
      <c r="C18" s="88" t="s">
        <v>41</v>
      </c>
      <c r="D18" s="88" t="s">
        <v>45</v>
      </c>
      <c r="E18" s="88" t="s">
        <v>43</v>
      </c>
      <c r="F18" s="88" t="s">
        <v>39</v>
      </c>
      <c r="G18" s="88" t="s">
        <v>58</v>
      </c>
      <c r="H18" s="88" t="s">
        <v>59</v>
      </c>
      <c r="I18" s="88" t="s">
        <v>38</v>
      </c>
    </row>
    <row r="19" spans="1:9" ht="18.75" customHeight="1">
      <c r="A19" s="88" t="s">
        <v>58</v>
      </c>
      <c r="B19" s="88" t="s">
        <v>59</v>
      </c>
      <c r="C19" s="88" t="s">
        <v>38</v>
      </c>
      <c r="D19" s="88" t="s">
        <v>42</v>
      </c>
      <c r="E19" s="88" t="s">
        <v>37</v>
      </c>
      <c r="F19" s="88" t="s">
        <v>41</v>
      </c>
      <c r="G19" s="88" t="s">
        <v>45</v>
      </c>
      <c r="H19" s="88" t="s">
        <v>43</v>
      </c>
      <c r="I19" s="88" t="s">
        <v>39</v>
      </c>
    </row>
    <row r="20" spans="1:9" ht="18" customHeight="1">
      <c r="A20" s="88" t="s">
        <v>37</v>
      </c>
      <c r="B20" s="88" t="s">
        <v>41</v>
      </c>
      <c r="C20" s="88" t="s">
        <v>45</v>
      </c>
      <c r="D20" s="88" t="s">
        <v>43</v>
      </c>
      <c r="E20" s="88" t="s">
        <v>39</v>
      </c>
      <c r="F20" s="88" t="s">
        <v>58</v>
      </c>
      <c r="G20" s="88" t="s">
        <v>59</v>
      </c>
      <c r="H20" s="88" t="s">
        <v>38</v>
      </c>
      <c r="I20" s="88" t="s">
        <v>42</v>
      </c>
    </row>
    <row r="21" spans="1:9" ht="18" customHeight="1">
      <c r="A21" s="88" t="s">
        <v>39</v>
      </c>
      <c r="B21" s="88" t="s">
        <v>58</v>
      </c>
      <c r="C21" s="88" t="s">
        <v>59</v>
      </c>
      <c r="D21" s="88" t="s">
        <v>38</v>
      </c>
      <c r="E21" s="88" t="s">
        <v>42</v>
      </c>
      <c r="F21" s="88" t="s">
        <v>37</v>
      </c>
      <c r="G21" s="88" t="s">
        <v>41</v>
      </c>
      <c r="H21" s="88" t="s">
        <v>45</v>
      </c>
      <c r="I21" s="88" t="s">
        <v>43</v>
      </c>
    </row>
    <row r="22" spans="1:9" ht="18" customHeight="1">
      <c r="A22" s="88" t="s">
        <v>41</v>
      </c>
      <c r="B22" s="88" t="s">
        <v>45</v>
      </c>
      <c r="C22" s="88" t="s">
        <v>43</v>
      </c>
      <c r="D22" s="88" t="s">
        <v>39</v>
      </c>
      <c r="E22" s="88" t="s">
        <v>58</v>
      </c>
      <c r="F22" s="88" t="s">
        <v>59</v>
      </c>
      <c r="G22" s="88" t="s">
        <v>38</v>
      </c>
      <c r="H22" s="88" t="s">
        <v>42</v>
      </c>
      <c r="I22" s="88" t="s">
        <v>37</v>
      </c>
    </row>
    <row r="23" spans="1:9" ht="18" customHeight="1">
      <c r="A23" s="88" t="s">
        <v>43</v>
      </c>
      <c r="B23" s="88" t="s">
        <v>39</v>
      </c>
      <c r="C23" s="88" t="s">
        <v>58</v>
      </c>
      <c r="D23" s="88" t="s">
        <v>59</v>
      </c>
      <c r="E23" s="88" t="s">
        <v>38</v>
      </c>
      <c r="F23" s="88" t="s">
        <v>42</v>
      </c>
      <c r="G23" s="88" t="s">
        <v>37</v>
      </c>
      <c r="H23" s="88" t="s">
        <v>41</v>
      </c>
      <c r="I23" s="88" t="s">
        <v>45</v>
      </c>
    </row>
    <row r="24" spans="1:9" ht="19.5" customHeight="1">
      <c r="A24" s="88" t="s">
        <v>45</v>
      </c>
      <c r="B24" s="88" t="s">
        <v>43</v>
      </c>
      <c r="C24" s="88" t="s">
        <v>39</v>
      </c>
      <c r="D24" s="88" t="s">
        <v>58</v>
      </c>
      <c r="E24" s="88" t="s">
        <v>59</v>
      </c>
      <c r="F24" s="88" t="s">
        <v>38</v>
      </c>
      <c r="G24" s="88" t="s">
        <v>42</v>
      </c>
      <c r="H24" s="88" t="s">
        <v>37</v>
      </c>
      <c r="I24" s="88" t="s">
        <v>41</v>
      </c>
    </row>
    <row r="25" spans="1:9" ht="12.75">
      <c r="A25" s="86"/>
      <c r="B25" s="86"/>
      <c r="C25" s="86"/>
      <c r="D25" s="86"/>
      <c r="E25" s="86"/>
      <c r="F25" s="86"/>
      <c r="G25" s="86"/>
      <c r="H25" s="86"/>
      <c r="I25" s="86"/>
    </row>
    <row r="26" spans="1:9" s="91" customFormat="1" ht="24" customHeight="1">
      <c r="A26" s="90" t="s">
        <v>61</v>
      </c>
      <c r="B26" s="90" t="s">
        <v>61</v>
      </c>
      <c r="C26" s="90" t="s">
        <v>61</v>
      </c>
      <c r="D26" s="90" t="s">
        <v>61</v>
      </c>
      <c r="E26" s="90" t="s">
        <v>61</v>
      </c>
      <c r="F26" s="90" t="s">
        <v>61</v>
      </c>
      <c r="G26" s="90" t="s">
        <v>61</v>
      </c>
      <c r="H26" s="90"/>
      <c r="I26" s="90" t="s">
        <v>61</v>
      </c>
    </row>
    <row r="27" spans="1:9" ht="15.75" customHeight="1">
      <c r="A27" s="92"/>
      <c r="B27" s="92"/>
      <c r="C27" s="92"/>
      <c r="D27" s="92"/>
      <c r="E27" s="92"/>
      <c r="F27" s="92"/>
      <c r="G27" s="92"/>
      <c r="H27" s="92"/>
      <c r="I27" s="92"/>
    </row>
    <row r="28" spans="1:9" ht="12.75">
      <c r="A28" s="93">
        <v>40601</v>
      </c>
      <c r="B28" s="94">
        <v>43896</v>
      </c>
      <c r="C28" s="94">
        <v>40629</v>
      </c>
      <c r="D28" s="94">
        <v>40699</v>
      </c>
      <c r="E28" s="94">
        <v>40713</v>
      </c>
      <c r="F28" s="94">
        <v>40790</v>
      </c>
      <c r="G28" s="95">
        <v>40804</v>
      </c>
      <c r="H28" s="94" t="s">
        <v>62</v>
      </c>
      <c r="I28" s="95">
        <v>40818</v>
      </c>
    </row>
    <row r="29" spans="1:9" ht="12.75">
      <c r="A29" s="96" t="s">
        <v>63</v>
      </c>
      <c r="B29" s="97" t="s">
        <v>64</v>
      </c>
      <c r="C29" s="97" t="s">
        <v>65</v>
      </c>
      <c r="D29" s="97" t="s">
        <v>66</v>
      </c>
      <c r="E29" s="97" t="s">
        <v>67</v>
      </c>
      <c r="F29" s="97" t="s">
        <v>68</v>
      </c>
      <c r="G29" s="98" t="s">
        <v>69</v>
      </c>
      <c r="H29" s="97" t="s">
        <v>64</v>
      </c>
      <c r="I29" s="98" t="s">
        <v>66</v>
      </c>
    </row>
  </sheetData>
  <sheetProtection selectLockedCells="1" selectUnlockedCells="1"/>
  <mergeCells count="7">
    <mergeCell ref="A1:I2"/>
    <mergeCell ref="C4:D4"/>
    <mergeCell ref="A5:A9"/>
    <mergeCell ref="A11:I11"/>
    <mergeCell ref="A12:I12"/>
    <mergeCell ref="A25:I25"/>
    <mergeCell ref="A27:I27"/>
  </mergeCells>
  <printOptions horizontalCentered="1" verticalCentered="1"/>
  <pageMargins left="0.2298611111111111" right="0" top="0.1701388888888889" bottom="0" header="0.5118055555555555" footer="0.5118055555555555"/>
  <pageSetup horizontalDpi="300" verticalDpi="300" orientation="landscape" paperSize="9" scale="65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7">
      <selection activeCell="C10" sqref="C10"/>
    </sheetView>
  </sheetViews>
  <sheetFormatPr defaultColWidth="11.421875" defaultRowHeight="12.75"/>
  <cols>
    <col min="1" max="1" width="1.57421875" style="0" customWidth="1"/>
    <col min="2" max="2" width="5.00390625" style="99" customWidth="1"/>
    <col min="3" max="3" width="22.8515625" style="100" customWidth="1"/>
    <col min="4" max="9" width="5.57421875" style="0" customWidth="1"/>
    <col min="11" max="13" width="5.57421875" style="0" customWidth="1"/>
    <col min="15" max="16" width="5.57421875" style="0" customWidth="1"/>
  </cols>
  <sheetData>
    <row r="1" spans="3:18" ht="17.25">
      <c r="C1" s="101" t="s">
        <v>70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ht="7.5" customHeight="1"/>
    <row r="3" spans="2:18" s="102" customFormat="1" ht="18">
      <c r="B3" s="99"/>
      <c r="C3" s="101" t="s">
        <v>71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ht="6" customHeight="1"/>
    <row r="5" spans="3:18" ht="17.25">
      <c r="C5" s="101" t="s">
        <v>72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3:18" ht="15">
      <c r="C6" s="99"/>
      <c r="D6" s="103" t="s">
        <v>73</v>
      </c>
      <c r="E6" s="99"/>
      <c r="F6" s="99"/>
      <c r="G6" s="99"/>
      <c r="H6" s="99"/>
      <c r="I6" s="99"/>
      <c r="J6" s="104" t="s">
        <v>63</v>
      </c>
      <c r="K6" s="104"/>
      <c r="L6" s="104"/>
      <c r="M6" s="104"/>
      <c r="N6" s="99"/>
      <c r="O6" s="99"/>
      <c r="P6" s="99"/>
      <c r="Q6" s="99"/>
      <c r="R6" s="99"/>
    </row>
    <row r="7" ht="6.75" customHeight="1"/>
    <row r="8" spans="3:18" ht="15">
      <c r="C8" s="105" t="s">
        <v>74</v>
      </c>
      <c r="D8" s="105" t="s">
        <v>75</v>
      </c>
      <c r="E8" s="105"/>
      <c r="F8" s="105"/>
      <c r="G8" s="105"/>
      <c r="H8" s="105"/>
      <c r="I8" s="105"/>
      <c r="J8" s="88" t="s">
        <v>76</v>
      </c>
      <c r="K8" s="105" t="s">
        <v>77</v>
      </c>
      <c r="L8" s="105"/>
      <c r="M8" s="105"/>
      <c r="N8" s="88" t="s">
        <v>76</v>
      </c>
      <c r="O8" s="105" t="s">
        <v>78</v>
      </c>
      <c r="P8" s="105"/>
      <c r="Q8" s="88" t="s">
        <v>76</v>
      </c>
      <c r="R8" s="88" t="s">
        <v>79</v>
      </c>
    </row>
    <row r="10" spans="1:18" ht="15">
      <c r="A10" s="106"/>
      <c r="B10" s="105">
        <v>1</v>
      </c>
      <c r="C10" s="88" t="s">
        <v>56</v>
      </c>
      <c r="D10" s="107"/>
      <c r="E10" s="107"/>
      <c r="F10" s="107"/>
      <c r="G10" s="107"/>
      <c r="H10" s="107"/>
      <c r="I10" s="107"/>
      <c r="J10" s="108">
        <f>COUNTIF(D10:I10,13)*2</f>
        <v>0</v>
      </c>
      <c r="K10" s="109"/>
      <c r="L10" s="109"/>
      <c r="M10" s="109"/>
      <c r="N10" s="108">
        <f>COUNTIF(K10:M10,13)*4</f>
        <v>0</v>
      </c>
      <c r="O10" s="107"/>
      <c r="P10" s="107"/>
      <c r="Q10" s="108">
        <f>COUNTIF(O10:P10,13)*6</f>
        <v>0</v>
      </c>
      <c r="R10" s="110">
        <f aca="true" t="shared" si="0" ref="R10:R19">Q10+N10+J10</f>
        <v>0</v>
      </c>
    </row>
    <row r="11" spans="1:18" ht="15">
      <c r="A11" s="106"/>
      <c r="B11" s="105">
        <v>2</v>
      </c>
      <c r="C11" s="88" t="s">
        <v>38</v>
      </c>
      <c r="D11" s="107"/>
      <c r="E11" s="107"/>
      <c r="F11" s="107"/>
      <c r="G11" s="107"/>
      <c r="H11" s="107"/>
      <c r="I11" s="107"/>
      <c r="J11" s="108">
        <f>COUNTIF(D11:I11,13)*2</f>
        <v>0</v>
      </c>
      <c r="K11" s="109"/>
      <c r="L11" s="109"/>
      <c r="M11" s="109"/>
      <c r="N11" s="108">
        <f aca="true" t="shared" si="1" ref="N11:N19">COUNTIF(K11:M11,13)*4</f>
        <v>0</v>
      </c>
      <c r="O11" s="107"/>
      <c r="P11" s="107"/>
      <c r="Q11" s="108">
        <f aca="true" t="shared" si="2" ref="Q11:Q19">COUNTIF(O11:P11,13)*6</f>
        <v>0</v>
      </c>
      <c r="R11" s="111">
        <f t="shared" si="0"/>
        <v>0</v>
      </c>
    </row>
    <row r="12" spans="1:18" ht="15">
      <c r="A12" s="106"/>
      <c r="B12" s="112">
        <v>3</v>
      </c>
      <c r="C12" s="88" t="s">
        <v>59</v>
      </c>
      <c r="D12" s="107"/>
      <c r="E12" s="107"/>
      <c r="F12" s="107"/>
      <c r="G12" s="107"/>
      <c r="H12" s="107"/>
      <c r="I12" s="107"/>
      <c r="J12" s="108">
        <f aca="true" t="shared" si="3" ref="J12:J19">COUNTIF(D12:I12,13)*2</f>
        <v>0</v>
      </c>
      <c r="K12" s="109"/>
      <c r="L12" s="109"/>
      <c r="M12" s="109"/>
      <c r="N12" s="108">
        <f t="shared" si="1"/>
        <v>0</v>
      </c>
      <c r="O12" s="107"/>
      <c r="P12" s="107"/>
      <c r="Q12" s="108">
        <f t="shared" si="2"/>
        <v>0</v>
      </c>
      <c r="R12" s="110">
        <f t="shared" si="0"/>
        <v>0</v>
      </c>
    </row>
    <row r="13" spans="1:18" ht="15">
      <c r="A13" s="106"/>
      <c r="B13" s="112">
        <v>4</v>
      </c>
      <c r="C13" s="88" t="s">
        <v>60</v>
      </c>
      <c r="D13" s="107"/>
      <c r="E13" s="107"/>
      <c r="F13" s="107"/>
      <c r="G13" s="107"/>
      <c r="H13" s="107"/>
      <c r="I13" s="107"/>
      <c r="J13" s="108">
        <f t="shared" si="3"/>
        <v>0</v>
      </c>
      <c r="K13" s="109"/>
      <c r="L13" s="109"/>
      <c r="M13" s="109"/>
      <c r="N13" s="108">
        <f t="shared" si="1"/>
        <v>0</v>
      </c>
      <c r="O13" s="107"/>
      <c r="P13" s="107"/>
      <c r="Q13" s="108">
        <f t="shared" si="2"/>
        <v>0</v>
      </c>
      <c r="R13" s="111">
        <f t="shared" si="0"/>
        <v>0</v>
      </c>
    </row>
    <row r="14" spans="1:18" ht="15">
      <c r="A14" s="106"/>
      <c r="B14" s="113">
        <v>5</v>
      </c>
      <c r="C14" s="88" t="s">
        <v>58</v>
      </c>
      <c r="D14" s="107"/>
      <c r="E14" s="107"/>
      <c r="F14" s="107"/>
      <c r="G14" s="107"/>
      <c r="H14" s="107"/>
      <c r="I14" s="107"/>
      <c r="J14" s="108">
        <f t="shared" si="3"/>
        <v>0</v>
      </c>
      <c r="K14" s="109"/>
      <c r="L14" s="109"/>
      <c r="M14" s="109"/>
      <c r="N14" s="108">
        <f t="shared" si="1"/>
        <v>0</v>
      </c>
      <c r="O14" s="107"/>
      <c r="P14" s="107"/>
      <c r="Q14" s="108">
        <f t="shared" si="2"/>
        <v>0</v>
      </c>
      <c r="R14" s="110">
        <f t="shared" si="0"/>
        <v>0</v>
      </c>
    </row>
    <row r="15" spans="1:18" ht="15">
      <c r="A15" s="106"/>
      <c r="B15" s="105">
        <v>6</v>
      </c>
      <c r="C15" s="88" t="s">
        <v>37</v>
      </c>
      <c r="D15" s="107"/>
      <c r="E15" s="107"/>
      <c r="F15" s="107"/>
      <c r="G15" s="107"/>
      <c r="H15" s="107"/>
      <c r="I15" s="107"/>
      <c r="J15" s="108">
        <f t="shared" si="3"/>
        <v>0</v>
      </c>
      <c r="K15" s="109"/>
      <c r="L15" s="109"/>
      <c r="M15" s="109"/>
      <c r="N15" s="108">
        <f t="shared" si="1"/>
        <v>0</v>
      </c>
      <c r="O15" s="107"/>
      <c r="P15" s="107"/>
      <c r="Q15" s="108">
        <f t="shared" si="2"/>
        <v>0</v>
      </c>
      <c r="R15" s="111">
        <f t="shared" si="0"/>
        <v>0</v>
      </c>
    </row>
    <row r="16" spans="1:18" ht="15">
      <c r="A16" s="106"/>
      <c r="B16" s="112">
        <v>7</v>
      </c>
      <c r="C16" s="88" t="s">
        <v>39</v>
      </c>
      <c r="D16" s="107"/>
      <c r="E16" s="107"/>
      <c r="F16" s="107"/>
      <c r="G16" s="107"/>
      <c r="H16" s="107"/>
      <c r="I16" s="107"/>
      <c r="J16" s="108">
        <f t="shared" si="3"/>
        <v>0</v>
      </c>
      <c r="K16" s="109"/>
      <c r="L16" s="109"/>
      <c r="M16" s="109"/>
      <c r="N16" s="108">
        <f t="shared" si="1"/>
        <v>0</v>
      </c>
      <c r="O16" s="107"/>
      <c r="P16" s="107"/>
      <c r="Q16" s="108">
        <f t="shared" si="2"/>
        <v>0</v>
      </c>
      <c r="R16" s="111">
        <f t="shared" si="0"/>
        <v>0</v>
      </c>
    </row>
    <row r="17" spans="1:18" ht="15">
      <c r="A17" s="106"/>
      <c r="B17" s="112">
        <v>8</v>
      </c>
      <c r="C17" s="88" t="s">
        <v>41</v>
      </c>
      <c r="D17" s="107"/>
      <c r="E17" s="107"/>
      <c r="F17" s="107"/>
      <c r="G17" s="107"/>
      <c r="H17" s="107"/>
      <c r="I17" s="107"/>
      <c r="J17" s="108">
        <f t="shared" si="3"/>
        <v>0</v>
      </c>
      <c r="K17" s="109"/>
      <c r="L17" s="109"/>
      <c r="M17" s="109"/>
      <c r="N17" s="108">
        <f t="shared" si="1"/>
        <v>0</v>
      </c>
      <c r="O17" s="107"/>
      <c r="P17" s="107"/>
      <c r="Q17" s="108">
        <f t="shared" si="2"/>
        <v>0</v>
      </c>
      <c r="R17" s="111">
        <f t="shared" si="0"/>
        <v>0</v>
      </c>
    </row>
    <row r="18" spans="1:18" ht="15">
      <c r="A18" s="106"/>
      <c r="B18" s="112">
        <v>9</v>
      </c>
      <c r="C18" s="88" t="s">
        <v>43</v>
      </c>
      <c r="D18" s="107"/>
      <c r="E18" s="107"/>
      <c r="F18" s="107"/>
      <c r="G18" s="107"/>
      <c r="H18" s="107"/>
      <c r="I18" s="107"/>
      <c r="J18" s="108">
        <f t="shared" si="3"/>
        <v>0</v>
      </c>
      <c r="K18" s="109"/>
      <c r="L18" s="109"/>
      <c r="M18" s="109"/>
      <c r="N18" s="108">
        <f t="shared" si="1"/>
        <v>0</v>
      </c>
      <c r="O18" s="107"/>
      <c r="P18" s="107"/>
      <c r="Q18" s="108">
        <f t="shared" si="2"/>
        <v>0</v>
      </c>
      <c r="R18" s="110">
        <f t="shared" si="0"/>
        <v>0</v>
      </c>
    </row>
    <row r="19" spans="1:18" ht="15">
      <c r="A19" s="106"/>
      <c r="B19" s="112">
        <v>10</v>
      </c>
      <c r="C19" s="88" t="s">
        <v>45</v>
      </c>
      <c r="D19" s="107"/>
      <c r="E19" s="107"/>
      <c r="F19" s="107"/>
      <c r="G19" s="107"/>
      <c r="H19" s="107"/>
      <c r="I19" s="107"/>
      <c r="J19" s="114">
        <f t="shared" si="3"/>
        <v>0</v>
      </c>
      <c r="K19" s="109"/>
      <c r="L19" s="109"/>
      <c r="M19" s="109"/>
      <c r="N19" s="115">
        <f t="shared" si="1"/>
        <v>0</v>
      </c>
      <c r="O19" s="107"/>
      <c r="P19" s="107"/>
      <c r="Q19" s="114">
        <f t="shared" si="2"/>
        <v>0</v>
      </c>
      <c r="R19" s="111">
        <f t="shared" si="0"/>
        <v>0</v>
      </c>
    </row>
    <row r="20" spans="2:17" s="116" customFormat="1" ht="9" customHeight="1">
      <c r="B20" s="117"/>
      <c r="C20" s="118"/>
      <c r="D20" s="119"/>
      <c r="E20" s="117"/>
      <c r="F20" s="117"/>
      <c r="G20" s="117"/>
      <c r="H20" s="117"/>
      <c r="I20" s="120"/>
      <c r="J20" s="121"/>
      <c r="K20" s="120"/>
      <c r="L20" s="120"/>
      <c r="M20" s="122"/>
      <c r="N20" s="120"/>
      <c r="O20" s="120"/>
      <c r="P20" s="120"/>
      <c r="Q20" s="123"/>
    </row>
    <row r="21" spans="2:18" s="116" customFormat="1" ht="24.75">
      <c r="B21" s="99"/>
      <c r="C21" s="124" t="s">
        <v>80</v>
      </c>
      <c r="D21" s="125" t="s">
        <v>81</v>
      </c>
      <c r="E21" s="125"/>
      <c r="F21" s="125"/>
      <c r="G21" s="125"/>
      <c r="H21" s="125"/>
      <c r="I21" s="125"/>
      <c r="J21" s="126" t="s">
        <v>82</v>
      </c>
      <c r="K21" s="125" t="s">
        <v>83</v>
      </c>
      <c r="L21" s="125"/>
      <c r="M21" s="125"/>
      <c r="N21" s="126" t="s">
        <v>84</v>
      </c>
      <c r="O21" s="127" t="s">
        <v>85</v>
      </c>
      <c r="P21" s="125" t="s">
        <v>86</v>
      </c>
      <c r="Q21" s="125" t="s">
        <v>87</v>
      </c>
      <c r="R21" s="128" t="s">
        <v>88</v>
      </c>
    </row>
    <row r="22" spans="2:18" s="4" customFormat="1" ht="9.75" customHeight="1">
      <c r="B22" s="129"/>
      <c r="C22" s="120"/>
      <c r="D22" s="130"/>
      <c r="E22" s="131"/>
      <c r="F22" s="131"/>
      <c r="G22" s="131"/>
      <c r="H22" s="131"/>
      <c r="I22" s="131"/>
      <c r="J22" s="132"/>
      <c r="K22" s="133"/>
      <c r="L22" s="133"/>
      <c r="M22" s="133"/>
      <c r="N22" s="130"/>
      <c r="O22" s="130"/>
      <c r="P22" s="130"/>
      <c r="Q22" s="130"/>
      <c r="R22" s="130"/>
    </row>
    <row r="23" spans="3:18" ht="15" customHeight="1">
      <c r="C23" s="134" t="s">
        <v>89</v>
      </c>
      <c r="D23" s="88">
        <v>1</v>
      </c>
      <c r="E23" s="88" t="str">
        <f aca="true" t="shared" si="4" ref="E23:E32">C10</f>
        <v>L P A  1</v>
      </c>
      <c r="F23" s="88"/>
      <c r="G23" s="88"/>
      <c r="H23" s="88"/>
      <c r="I23" s="88"/>
      <c r="J23" s="88">
        <f>R10-R11</f>
        <v>0</v>
      </c>
      <c r="K23" s="73">
        <f aca="true" t="shared" si="5" ref="K23:K28">SUM(D10+E10+F10+G10+H10+I10+K10+L10+M10+O10+P10)</f>
        <v>0</v>
      </c>
      <c r="L23" s="73">
        <f>SUM(D11+E11+F11+G11+H11+I11+K11+L11+M11+O11+P11)</f>
        <v>0</v>
      </c>
      <c r="M23" s="73">
        <f>SUM(K23-L23)</f>
        <v>0</v>
      </c>
      <c r="N23" s="135">
        <f aca="true" t="shared" si="6" ref="N23:N28">IF(R10&gt;1,1,0)</f>
        <v>0</v>
      </c>
      <c r="O23" s="136">
        <f aca="true" t="shared" si="7" ref="O23:O32">+IF(R10&lt;18,1,0)</f>
        <v>1</v>
      </c>
      <c r="P23" s="136">
        <f aca="true" t="shared" si="8" ref="P23:P29">COUNTIF(R10,18)*1</f>
        <v>0</v>
      </c>
      <c r="Q23" s="136">
        <f aca="true" t="shared" si="9" ref="Q23:Q28">+IF(R10&gt;18,1,0)</f>
        <v>0</v>
      </c>
      <c r="R23" s="137">
        <f>SUM(O23*1+P23*2+Q23*3)</f>
        <v>1</v>
      </c>
    </row>
    <row r="24" spans="3:18" ht="15" customHeight="1">
      <c r="C24" s="120"/>
      <c r="D24" s="88">
        <v>2</v>
      </c>
      <c r="E24" s="88" t="str">
        <f t="shared" si="4"/>
        <v>CHATILLON 1</v>
      </c>
      <c r="F24" s="88"/>
      <c r="G24" s="88"/>
      <c r="H24" s="88"/>
      <c r="I24" s="88"/>
      <c r="J24" s="88">
        <f>R11-R10</f>
        <v>0</v>
      </c>
      <c r="K24" s="73">
        <f t="shared" si="5"/>
        <v>0</v>
      </c>
      <c r="L24" s="73">
        <f>SUM(D10+E10+F10+G10+H10+K10+L10+M10+O10+P10+I10)</f>
        <v>0</v>
      </c>
      <c r="M24" s="73">
        <f aca="true" t="shared" si="10" ref="M24:M32">SUM(K24-L24)</f>
        <v>0</v>
      </c>
      <c r="N24" s="135">
        <f t="shared" si="6"/>
        <v>0</v>
      </c>
      <c r="O24" s="136">
        <f t="shared" si="7"/>
        <v>1</v>
      </c>
      <c r="P24" s="136">
        <f t="shared" si="8"/>
        <v>0</v>
      </c>
      <c r="Q24" s="136">
        <f t="shared" si="9"/>
        <v>0</v>
      </c>
      <c r="R24" s="137">
        <f aca="true" t="shared" si="11" ref="R24:R32">SUM(O24*1+P24*2+Q24*3)</f>
        <v>1</v>
      </c>
    </row>
    <row r="25" spans="4:18" ht="15" customHeight="1">
      <c r="D25" s="88">
        <v>3</v>
      </c>
      <c r="E25" s="88" t="str">
        <f t="shared" si="4"/>
        <v>A S B R 1</v>
      </c>
      <c r="F25" s="88"/>
      <c r="G25" s="88"/>
      <c r="H25" s="88"/>
      <c r="I25" s="88"/>
      <c r="J25" s="88">
        <f>R12-R13</f>
        <v>0</v>
      </c>
      <c r="K25" s="73">
        <f t="shared" si="5"/>
        <v>0</v>
      </c>
      <c r="L25" s="73">
        <f>SUM(D13+E13+F13+G13+H13+I13+K13+L13+M13+O13+P13)</f>
        <v>0</v>
      </c>
      <c r="M25" s="73">
        <f t="shared" si="10"/>
        <v>0</v>
      </c>
      <c r="N25" s="135">
        <f t="shared" si="6"/>
        <v>0</v>
      </c>
      <c r="O25" s="136">
        <f t="shared" si="7"/>
        <v>1</v>
      </c>
      <c r="P25" s="136">
        <f t="shared" si="8"/>
        <v>0</v>
      </c>
      <c r="Q25" s="136">
        <f t="shared" si="9"/>
        <v>0</v>
      </c>
      <c r="R25" s="137">
        <f t="shared" si="11"/>
        <v>1</v>
      </c>
    </row>
    <row r="26" spans="4:18" ht="15" customHeight="1">
      <c r="D26" s="88">
        <v>4</v>
      </c>
      <c r="E26" s="88" t="str">
        <f t="shared" si="4"/>
        <v>P C G 1</v>
      </c>
      <c r="F26" s="88"/>
      <c r="G26" s="88"/>
      <c r="H26" s="88"/>
      <c r="I26" s="88"/>
      <c r="J26" s="88">
        <f>R13-R12</f>
        <v>0</v>
      </c>
      <c r="K26" s="73">
        <f t="shared" si="5"/>
        <v>0</v>
      </c>
      <c r="L26" s="73">
        <f>SUM(D14:I14,K14:M14,O14:P14)</f>
        <v>0</v>
      </c>
      <c r="M26" s="73">
        <f t="shared" si="10"/>
        <v>0</v>
      </c>
      <c r="N26" s="135">
        <f t="shared" si="6"/>
        <v>0</v>
      </c>
      <c r="O26" s="136">
        <f t="shared" si="7"/>
        <v>1</v>
      </c>
      <c r="P26" s="136">
        <f t="shared" si="8"/>
        <v>0</v>
      </c>
      <c r="Q26" s="136">
        <f t="shared" si="9"/>
        <v>0</v>
      </c>
      <c r="R26" s="137">
        <f>SUM(O26*1+P26*2+Q26*3)</f>
        <v>1</v>
      </c>
    </row>
    <row r="27" spans="4:18" ht="15" customHeight="1">
      <c r="D27" s="88">
        <v>5</v>
      </c>
      <c r="E27" s="88" t="str">
        <f t="shared" si="4"/>
        <v>A P V H 1</v>
      </c>
      <c r="F27" s="88"/>
      <c r="G27" s="88"/>
      <c r="H27" s="88"/>
      <c r="I27" s="88"/>
      <c r="J27" s="88">
        <f>R14-R15</f>
        <v>0</v>
      </c>
      <c r="K27" s="73">
        <f t="shared" si="5"/>
        <v>0</v>
      </c>
      <c r="L27" s="73">
        <f>SUM(D15:I15,K15:M15,O15:P15)</f>
        <v>0</v>
      </c>
      <c r="M27" s="73">
        <f t="shared" si="10"/>
        <v>0</v>
      </c>
      <c r="N27" s="135">
        <f t="shared" si="6"/>
        <v>0</v>
      </c>
      <c r="O27" s="136">
        <f t="shared" si="7"/>
        <v>1</v>
      </c>
      <c r="P27" s="136">
        <f t="shared" si="8"/>
        <v>0</v>
      </c>
      <c r="Q27" s="136">
        <f t="shared" si="9"/>
        <v>0</v>
      </c>
      <c r="R27" s="137">
        <f>SUM(O27*1+P27*2+Q27*3)</f>
        <v>1</v>
      </c>
    </row>
    <row r="28" spans="4:18" ht="15" customHeight="1">
      <c r="D28" s="88">
        <v>6</v>
      </c>
      <c r="E28" s="88" t="s">
        <v>37</v>
      </c>
      <c r="F28" s="88"/>
      <c r="G28" s="88"/>
      <c r="H28" s="88"/>
      <c r="I28" s="88"/>
      <c r="J28" s="88">
        <f>R15-R14</f>
        <v>0</v>
      </c>
      <c r="K28" s="73">
        <f t="shared" si="5"/>
        <v>0</v>
      </c>
      <c r="L28" s="73">
        <f>SUM(D14+E14+F14+G14+H14+I14+K14+L14+M14+O14+P14)</f>
        <v>0</v>
      </c>
      <c r="M28" s="73">
        <f t="shared" si="10"/>
        <v>0</v>
      </c>
      <c r="N28" s="135">
        <f t="shared" si="6"/>
        <v>0</v>
      </c>
      <c r="O28" s="136">
        <f t="shared" si="7"/>
        <v>1</v>
      </c>
      <c r="P28" s="136">
        <f t="shared" si="8"/>
        <v>0</v>
      </c>
      <c r="Q28" s="136">
        <f t="shared" si="9"/>
        <v>0</v>
      </c>
      <c r="R28" s="137">
        <f>SUM(O28*1+P28*2+Q28*3)</f>
        <v>1</v>
      </c>
    </row>
    <row r="29" spans="4:18" ht="15" customHeight="1">
      <c r="D29" s="88">
        <v>7</v>
      </c>
      <c r="E29" s="88" t="str">
        <f t="shared" si="4"/>
        <v>PLESSIS ROBINSON 1</v>
      </c>
      <c r="F29" s="88"/>
      <c r="G29" s="88"/>
      <c r="H29" s="88"/>
      <c r="I29" s="88"/>
      <c r="J29" s="88">
        <f>R16-R17</f>
        <v>0</v>
      </c>
      <c r="K29" s="73">
        <f>SUM(D16+E16+F16+G16+H16+I16+K16+L16+M16+O16+P16)</f>
        <v>0</v>
      </c>
      <c r="L29" s="73">
        <f>SUM(D17:I17,K17:M17,O17:P17)</f>
        <v>0</v>
      </c>
      <c r="M29" s="73">
        <f t="shared" si="10"/>
        <v>0</v>
      </c>
      <c r="N29" s="135">
        <f>IF(R16&gt;1,1,0)</f>
        <v>0</v>
      </c>
      <c r="O29" s="136">
        <f t="shared" si="7"/>
        <v>1</v>
      </c>
      <c r="P29" s="136">
        <f t="shared" si="8"/>
        <v>0</v>
      </c>
      <c r="Q29" s="136">
        <f>+IF(R16&gt;18,1,0)</f>
        <v>0</v>
      </c>
      <c r="R29" s="137">
        <f t="shared" si="11"/>
        <v>1</v>
      </c>
    </row>
    <row r="30" spans="4:18" ht="15" customHeight="1">
      <c r="D30" s="88">
        <v>8</v>
      </c>
      <c r="E30" s="88" t="str">
        <f t="shared" si="4"/>
        <v>FONTENAY 1</v>
      </c>
      <c r="F30" s="88"/>
      <c r="G30" s="88"/>
      <c r="H30" s="88"/>
      <c r="I30" s="88"/>
      <c r="J30" s="88">
        <f>R17-R16</f>
        <v>0</v>
      </c>
      <c r="K30" s="73">
        <f>SUM(D17+E17+F17+G17+H17+I17+K17+L17+M17+O17+P17)</f>
        <v>0</v>
      </c>
      <c r="L30" s="138">
        <f>SUM(E16+D16+F16+G16+H16+I16+K16+L16+M16+O16+P16)</f>
        <v>0</v>
      </c>
      <c r="M30" s="73">
        <f t="shared" si="10"/>
        <v>0</v>
      </c>
      <c r="N30" s="135">
        <f>IF(R17&gt;1,1,0)</f>
        <v>0</v>
      </c>
      <c r="O30" s="136">
        <f t="shared" si="7"/>
        <v>1</v>
      </c>
      <c r="P30" s="136">
        <f>COUNTIF(R17,18)*1</f>
        <v>0</v>
      </c>
      <c r="Q30" s="136">
        <f>+IF(R17&gt;18,1,0)</f>
        <v>0</v>
      </c>
      <c r="R30" s="137">
        <f t="shared" si="11"/>
        <v>1</v>
      </c>
    </row>
    <row r="31" spans="4:18" ht="15" customHeight="1">
      <c r="D31" s="88">
        <v>9</v>
      </c>
      <c r="E31" s="88" t="str">
        <f t="shared" si="4"/>
        <v>BAGNEUX 1</v>
      </c>
      <c r="F31" s="88"/>
      <c r="G31" s="88"/>
      <c r="H31" s="88"/>
      <c r="I31" s="88"/>
      <c r="J31" s="88">
        <f>R18-R19</f>
        <v>0</v>
      </c>
      <c r="K31" s="73">
        <f>SUM(D18+E18+F18+G18+H18+I18+K18+L18+M18+O18+P18)</f>
        <v>0</v>
      </c>
      <c r="L31" s="139">
        <f>SUM(D19+E19+F19+G19+H19+I19+K19+L19+M19+O19+P19)</f>
        <v>0</v>
      </c>
      <c r="M31" s="73">
        <f t="shared" si="10"/>
        <v>0</v>
      </c>
      <c r="N31" s="135">
        <f>IF(R18&gt;1,1,0)</f>
        <v>0</v>
      </c>
      <c r="O31" s="136">
        <f t="shared" si="7"/>
        <v>1</v>
      </c>
      <c r="P31" s="136">
        <f>COUNTIF(R18,18)*1</f>
        <v>0</v>
      </c>
      <c r="Q31" s="136">
        <f>+IF(R18&gt;18,1,0)</f>
        <v>0</v>
      </c>
      <c r="R31" s="137">
        <f t="shared" si="11"/>
        <v>1</v>
      </c>
    </row>
    <row r="32" spans="4:18" ht="15">
      <c r="D32" s="88">
        <v>10</v>
      </c>
      <c r="E32" s="88" t="str">
        <f t="shared" si="4"/>
        <v>MALAKOFF 1</v>
      </c>
      <c r="F32" s="88"/>
      <c r="G32" s="88"/>
      <c r="H32" s="88"/>
      <c r="I32" s="88"/>
      <c r="J32" s="88">
        <f>R19-R18</f>
        <v>0</v>
      </c>
      <c r="K32" s="73">
        <f>SUM(D19+E19+F19+G19+H19+I19+K19+L19+M19+O19+P19)</f>
        <v>0</v>
      </c>
      <c r="L32" s="139">
        <f>SUM(D18+E18+F18+G18+H18+I18+K18+L18+M18+O18+P18)</f>
        <v>0</v>
      </c>
      <c r="M32" s="73">
        <f t="shared" si="10"/>
        <v>0</v>
      </c>
      <c r="N32" s="135">
        <f>IF(R19&gt;1,1,0)</f>
        <v>0</v>
      </c>
      <c r="O32" s="136">
        <f t="shared" si="7"/>
        <v>1</v>
      </c>
      <c r="P32" s="136">
        <f>COUNTIF(R19,18)*1</f>
        <v>0</v>
      </c>
      <c r="Q32" s="136">
        <f>+IF(R19&gt;18,1,0)</f>
        <v>0</v>
      </c>
      <c r="R32" s="137">
        <f t="shared" si="11"/>
        <v>1</v>
      </c>
    </row>
    <row r="34" ht="15">
      <c r="K34" s="120"/>
    </row>
    <row r="35" spans="5:18" ht="15">
      <c r="E35" s="140"/>
      <c r="F35" s="4"/>
      <c r="G35" s="4"/>
      <c r="H35" s="4"/>
      <c r="I35" s="4"/>
      <c r="J35" s="24"/>
      <c r="K35" s="24"/>
      <c r="L35" s="24"/>
      <c r="M35" s="24"/>
      <c r="N35" s="120"/>
      <c r="O35" s="120"/>
      <c r="P35" s="120"/>
      <c r="Q35" s="120"/>
      <c r="R35" s="123"/>
    </row>
    <row r="36" spans="5:18" ht="15">
      <c r="E36" s="140"/>
      <c r="F36" s="4"/>
      <c r="G36" s="4"/>
      <c r="H36" s="4"/>
      <c r="I36" s="4"/>
      <c r="J36" s="24"/>
      <c r="K36" s="24"/>
      <c r="L36" s="4"/>
      <c r="M36" s="24"/>
      <c r="N36" s="120"/>
      <c r="O36" s="120"/>
      <c r="P36" s="120"/>
      <c r="Q36" s="120"/>
      <c r="R36" s="123"/>
    </row>
    <row r="37" spans="5:18" ht="15">
      <c r="E37" s="140"/>
      <c r="F37" s="4"/>
      <c r="G37" s="4"/>
      <c r="H37" s="4"/>
      <c r="I37" s="4"/>
      <c r="J37" s="24"/>
      <c r="K37" s="24"/>
      <c r="L37" s="24"/>
      <c r="M37" s="24"/>
      <c r="N37" s="120"/>
      <c r="O37" s="120"/>
      <c r="P37" s="120"/>
      <c r="Q37" s="120"/>
      <c r="R37" s="123"/>
    </row>
    <row r="38" spans="5:18" ht="15">
      <c r="E38" s="140"/>
      <c r="F38" s="4"/>
      <c r="G38" s="4"/>
      <c r="H38" s="4"/>
      <c r="I38" s="4"/>
      <c r="J38" s="24"/>
      <c r="K38" s="24"/>
      <c r="L38" s="24"/>
      <c r="M38" s="24"/>
      <c r="N38" s="120"/>
      <c r="O38" s="120"/>
      <c r="P38" s="120"/>
      <c r="Q38" s="120"/>
      <c r="R38" s="123"/>
    </row>
  </sheetData>
  <sheetProtection sheet="1" objects="1" scenarios="1"/>
  <mergeCells count="19">
    <mergeCell ref="C1:R1"/>
    <mergeCell ref="C3:R3"/>
    <mergeCell ref="C5:R5"/>
    <mergeCell ref="J6:M6"/>
    <mergeCell ref="D8:I8"/>
    <mergeCell ref="K8:M8"/>
    <mergeCell ref="O8:P8"/>
    <mergeCell ref="D21:I21"/>
    <mergeCell ref="K21:M21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</mergeCells>
  <printOptions/>
  <pageMargins left="0.19652777777777777" right="0" top="0.39375" bottom="0.393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7">
      <selection activeCell="C10" sqref="C10"/>
    </sheetView>
  </sheetViews>
  <sheetFormatPr defaultColWidth="11.421875" defaultRowHeight="12.75"/>
  <cols>
    <col min="1" max="1" width="1.57421875" style="0" customWidth="1"/>
    <col min="2" max="2" width="5.00390625" style="99" customWidth="1"/>
    <col min="3" max="3" width="22.8515625" style="100" customWidth="1"/>
    <col min="4" max="9" width="5.57421875" style="0" customWidth="1"/>
    <col min="11" max="13" width="5.57421875" style="0" customWidth="1"/>
    <col min="15" max="16" width="5.57421875" style="0" customWidth="1"/>
  </cols>
  <sheetData>
    <row r="1" spans="3:18" ht="17.25">
      <c r="C1" s="101" t="s">
        <v>70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ht="7.5" customHeight="1"/>
    <row r="3" spans="2:18" s="102" customFormat="1" ht="18">
      <c r="B3" s="99"/>
      <c r="C3" s="101" t="s">
        <v>71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ht="6" customHeight="1"/>
    <row r="5" spans="3:18" ht="17.25">
      <c r="C5" s="101" t="s">
        <v>90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3:18" ht="15">
      <c r="C6" s="99"/>
      <c r="D6" s="103" t="s">
        <v>73</v>
      </c>
      <c r="E6" s="99"/>
      <c r="F6" s="99"/>
      <c r="G6" s="99"/>
      <c r="H6" s="99"/>
      <c r="I6" s="99"/>
      <c r="J6" s="104" t="s">
        <v>64</v>
      </c>
      <c r="K6" s="104"/>
      <c r="L6" s="104"/>
      <c r="M6" s="104"/>
      <c r="N6" s="99"/>
      <c r="O6" s="99"/>
      <c r="P6" s="99"/>
      <c r="Q6" s="99"/>
      <c r="R6" s="99"/>
    </row>
    <row r="7" ht="6.75" customHeight="1"/>
    <row r="8" spans="3:18" ht="15">
      <c r="C8" s="105" t="s">
        <v>74</v>
      </c>
      <c r="D8" s="105" t="s">
        <v>75</v>
      </c>
      <c r="E8" s="105"/>
      <c r="F8" s="105"/>
      <c r="G8" s="105"/>
      <c r="H8" s="105"/>
      <c r="I8" s="105"/>
      <c r="J8" s="88" t="s">
        <v>76</v>
      </c>
      <c r="K8" s="105" t="s">
        <v>77</v>
      </c>
      <c r="L8" s="105"/>
      <c r="M8" s="105"/>
      <c r="N8" s="88" t="s">
        <v>76</v>
      </c>
      <c r="O8" s="105" t="s">
        <v>78</v>
      </c>
      <c r="P8" s="105"/>
      <c r="Q8" s="88" t="s">
        <v>76</v>
      </c>
      <c r="R8" s="88" t="s">
        <v>79</v>
      </c>
    </row>
    <row r="10" spans="1:18" ht="15">
      <c r="A10" s="106"/>
      <c r="B10" s="105">
        <v>1</v>
      </c>
      <c r="C10" s="88" t="s">
        <v>57</v>
      </c>
      <c r="D10" s="107"/>
      <c r="E10" s="107"/>
      <c r="F10" s="107"/>
      <c r="G10" s="107"/>
      <c r="H10" s="107"/>
      <c r="I10" s="107"/>
      <c r="J10" s="108">
        <f>COUNTIF(D10:I10,13)*2</f>
        <v>0</v>
      </c>
      <c r="K10" s="109"/>
      <c r="L10" s="109"/>
      <c r="M10" s="109"/>
      <c r="N10" s="108">
        <f>COUNTIF(K10:M10,13)*4</f>
        <v>0</v>
      </c>
      <c r="O10" s="107"/>
      <c r="P10" s="107"/>
      <c r="Q10" s="108">
        <f>COUNTIF(O10:P10,13)*6</f>
        <v>0</v>
      </c>
      <c r="R10" s="110">
        <f aca="true" t="shared" si="0" ref="R10:R19">Q10+N10+J10</f>
        <v>0</v>
      </c>
    </row>
    <row r="11" spans="1:18" ht="15">
      <c r="A11" s="106"/>
      <c r="B11" s="105">
        <v>2</v>
      </c>
      <c r="C11" s="88" t="s">
        <v>42</v>
      </c>
      <c r="D11" s="107"/>
      <c r="E11" s="107"/>
      <c r="F11" s="107"/>
      <c r="G11" s="107"/>
      <c r="H11" s="107"/>
      <c r="I11" s="107"/>
      <c r="J11" s="108">
        <f aca="true" t="shared" si="1" ref="J11:J19">COUNTIF(D11:I11,13)*2</f>
        <v>0</v>
      </c>
      <c r="K11" s="109"/>
      <c r="L11" s="109"/>
      <c r="M11" s="109"/>
      <c r="N11" s="108">
        <f aca="true" t="shared" si="2" ref="N11:N19">COUNTIF(K11:M11,13)*4</f>
        <v>0</v>
      </c>
      <c r="O11" s="107"/>
      <c r="P11" s="107"/>
      <c r="Q11" s="108">
        <f aca="true" t="shared" si="3" ref="Q11:Q19">COUNTIF(O11:P11,13)*6</f>
        <v>0</v>
      </c>
      <c r="R11" s="111">
        <f t="shared" si="0"/>
        <v>0</v>
      </c>
    </row>
    <row r="12" spans="1:18" ht="15">
      <c r="A12" s="106"/>
      <c r="B12" s="112">
        <v>3</v>
      </c>
      <c r="C12" s="88" t="s">
        <v>38</v>
      </c>
      <c r="D12" s="107"/>
      <c r="E12" s="107"/>
      <c r="F12" s="107"/>
      <c r="G12" s="107"/>
      <c r="H12" s="107"/>
      <c r="I12" s="107"/>
      <c r="J12" s="108">
        <f t="shared" si="1"/>
        <v>0</v>
      </c>
      <c r="K12" s="109"/>
      <c r="L12" s="109"/>
      <c r="M12" s="109"/>
      <c r="N12" s="108">
        <f t="shared" si="2"/>
        <v>0</v>
      </c>
      <c r="O12" s="107"/>
      <c r="P12" s="107"/>
      <c r="Q12" s="108">
        <f t="shared" si="3"/>
        <v>0</v>
      </c>
      <c r="R12" s="110">
        <f t="shared" si="0"/>
        <v>0</v>
      </c>
    </row>
    <row r="13" spans="1:18" ht="15">
      <c r="A13" s="106"/>
      <c r="B13" s="112">
        <v>4</v>
      </c>
      <c r="C13" s="88" t="s">
        <v>37</v>
      </c>
      <c r="D13" s="107"/>
      <c r="E13" s="107"/>
      <c r="F13" s="107"/>
      <c r="G13" s="107"/>
      <c r="H13" s="107"/>
      <c r="I13" s="107"/>
      <c r="J13" s="108">
        <f t="shared" si="1"/>
        <v>0</v>
      </c>
      <c r="K13" s="109"/>
      <c r="L13" s="109"/>
      <c r="M13" s="109"/>
      <c r="N13" s="108">
        <f t="shared" si="2"/>
        <v>0</v>
      </c>
      <c r="O13" s="107"/>
      <c r="P13" s="107"/>
      <c r="Q13" s="108">
        <f t="shared" si="3"/>
        <v>0</v>
      </c>
      <c r="R13" s="111">
        <f t="shared" si="0"/>
        <v>0</v>
      </c>
    </row>
    <row r="14" spans="1:18" ht="15">
      <c r="A14" s="106"/>
      <c r="B14" s="113">
        <v>5</v>
      </c>
      <c r="C14" s="88" t="s">
        <v>59</v>
      </c>
      <c r="D14" s="107"/>
      <c r="E14" s="107"/>
      <c r="F14" s="107"/>
      <c r="G14" s="107"/>
      <c r="H14" s="107"/>
      <c r="I14" s="107"/>
      <c r="J14" s="108">
        <f t="shared" si="1"/>
        <v>0</v>
      </c>
      <c r="K14" s="109"/>
      <c r="L14" s="109"/>
      <c r="M14" s="109"/>
      <c r="N14" s="108">
        <f t="shared" si="2"/>
        <v>0</v>
      </c>
      <c r="O14" s="107"/>
      <c r="P14" s="107"/>
      <c r="Q14" s="108">
        <f t="shared" si="3"/>
        <v>0</v>
      </c>
      <c r="R14" s="110">
        <f t="shared" si="0"/>
        <v>0</v>
      </c>
    </row>
    <row r="15" spans="1:18" ht="15">
      <c r="A15" s="106"/>
      <c r="B15" s="105">
        <v>6</v>
      </c>
      <c r="C15" s="88" t="s">
        <v>41</v>
      </c>
      <c r="D15" s="107"/>
      <c r="E15" s="107"/>
      <c r="F15" s="107"/>
      <c r="G15" s="107"/>
      <c r="H15" s="107"/>
      <c r="I15" s="107"/>
      <c r="J15" s="108">
        <f t="shared" si="1"/>
        <v>0</v>
      </c>
      <c r="K15" s="109"/>
      <c r="L15" s="109"/>
      <c r="M15" s="109"/>
      <c r="N15" s="108">
        <f t="shared" si="2"/>
        <v>0</v>
      </c>
      <c r="O15" s="107"/>
      <c r="P15" s="107"/>
      <c r="Q15" s="108">
        <f t="shared" si="3"/>
        <v>0</v>
      </c>
      <c r="R15" s="111">
        <f t="shared" si="0"/>
        <v>0</v>
      </c>
    </row>
    <row r="16" spans="1:18" ht="15">
      <c r="A16" s="106"/>
      <c r="B16" s="112">
        <v>7</v>
      </c>
      <c r="C16" s="88" t="s">
        <v>58</v>
      </c>
      <c r="D16" s="107"/>
      <c r="E16" s="107"/>
      <c r="F16" s="107"/>
      <c r="G16" s="107"/>
      <c r="H16" s="107"/>
      <c r="I16" s="107"/>
      <c r="J16" s="108">
        <f t="shared" si="1"/>
        <v>0</v>
      </c>
      <c r="K16" s="109"/>
      <c r="L16" s="109"/>
      <c r="M16" s="109"/>
      <c r="N16" s="108">
        <f t="shared" si="2"/>
        <v>0</v>
      </c>
      <c r="O16" s="107"/>
      <c r="P16" s="107"/>
      <c r="Q16" s="108">
        <f t="shared" si="3"/>
        <v>0</v>
      </c>
      <c r="R16" s="111">
        <f t="shared" si="0"/>
        <v>0</v>
      </c>
    </row>
    <row r="17" spans="1:18" ht="15">
      <c r="A17" s="106"/>
      <c r="B17" s="112">
        <v>8</v>
      </c>
      <c r="C17" s="88" t="s">
        <v>45</v>
      </c>
      <c r="D17" s="107"/>
      <c r="E17" s="107"/>
      <c r="F17" s="107"/>
      <c r="G17" s="107"/>
      <c r="H17" s="107"/>
      <c r="I17" s="107"/>
      <c r="J17" s="108">
        <f t="shared" si="1"/>
        <v>0</v>
      </c>
      <c r="K17" s="109"/>
      <c r="L17" s="109"/>
      <c r="M17" s="109"/>
      <c r="N17" s="108">
        <f t="shared" si="2"/>
        <v>0</v>
      </c>
      <c r="O17" s="107"/>
      <c r="P17" s="107"/>
      <c r="Q17" s="108">
        <f t="shared" si="3"/>
        <v>0</v>
      </c>
      <c r="R17" s="111">
        <f t="shared" si="0"/>
        <v>0</v>
      </c>
    </row>
    <row r="18" spans="1:18" ht="15.75" customHeight="1">
      <c r="A18" s="106"/>
      <c r="B18" s="112">
        <v>9</v>
      </c>
      <c r="C18" s="88" t="s">
        <v>39</v>
      </c>
      <c r="D18" s="107"/>
      <c r="E18" s="107"/>
      <c r="F18" s="107"/>
      <c r="G18" s="107"/>
      <c r="H18" s="107"/>
      <c r="I18" s="107"/>
      <c r="J18" s="108">
        <f t="shared" si="1"/>
        <v>0</v>
      </c>
      <c r="K18" s="109"/>
      <c r="L18" s="109"/>
      <c r="M18" s="109"/>
      <c r="N18" s="108">
        <f t="shared" si="2"/>
        <v>0</v>
      </c>
      <c r="O18" s="107"/>
      <c r="P18" s="107"/>
      <c r="Q18" s="108">
        <f t="shared" si="3"/>
        <v>0</v>
      </c>
      <c r="R18" s="110">
        <f t="shared" si="0"/>
        <v>0</v>
      </c>
    </row>
    <row r="19" spans="1:18" ht="15">
      <c r="A19" s="106"/>
      <c r="B19" s="112">
        <v>10</v>
      </c>
      <c r="C19" s="88" t="s">
        <v>43</v>
      </c>
      <c r="D19" s="107"/>
      <c r="E19" s="107"/>
      <c r="F19" s="107"/>
      <c r="G19" s="107"/>
      <c r="H19" s="107"/>
      <c r="I19" s="107"/>
      <c r="J19" s="114">
        <f t="shared" si="1"/>
        <v>0</v>
      </c>
      <c r="K19" s="109"/>
      <c r="L19" s="109"/>
      <c r="M19" s="109"/>
      <c r="N19" s="115">
        <f t="shared" si="2"/>
        <v>0</v>
      </c>
      <c r="O19" s="107"/>
      <c r="P19" s="107"/>
      <c r="Q19" s="114">
        <f t="shared" si="3"/>
        <v>0</v>
      </c>
      <c r="R19" s="111">
        <f t="shared" si="0"/>
        <v>0</v>
      </c>
    </row>
    <row r="20" spans="2:17" s="116" customFormat="1" ht="9" customHeight="1">
      <c r="B20" s="117"/>
      <c r="C20" s="118"/>
      <c r="D20" s="119"/>
      <c r="E20" s="117"/>
      <c r="F20" s="117"/>
      <c r="G20" s="117"/>
      <c r="H20" s="117"/>
      <c r="I20" s="120"/>
      <c r="J20" s="121"/>
      <c r="K20" s="120"/>
      <c r="L20" s="120"/>
      <c r="M20" s="122"/>
      <c r="N20" s="120"/>
      <c r="O20" s="120"/>
      <c r="P20" s="120"/>
      <c r="Q20" s="123"/>
    </row>
    <row r="21" spans="2:18" s="116" customFormat="1" ht="24.75">
      <c r="B21" s="99"/>
      <c r="C21" s="124" t="s">
        <v>80</v>
      </c>
      <c r="D21" s="125" t="s">
        <v>81</v>
      </c>
      <c r="E21" s="125"/>
      <c r="F21" s="125"/>
      <c r="G21" s="125"/>
      <c r="H21" s="125"/>
      <c r="I21" s="125"/>
      <c r="J21" s="126" t="s">
        <v>82</v>
      </c>
      <c r="K21" s="125" t="s">
        <v>83</v>
      </c>
      <c r="L21" s="125"/>
      <c r="M21" s="125"/>
      <c r="N21" s="126" t="s">
        <v>84</v>
      </c>
      <c r="O21" s="127" t="s">
        <v>85</v>
      </c>
      <c r="P21" s="125" t="s">
        <v>86</v>
      </c>
      <c r="Q21" s="125" t="s">
        <v>87</v>
      </c>
      <c r="R21" s="128" t="s">
        <v>88</v>
      </c>
    </row>
    <row r="22" spans="2:18" s="4" customFormat="1" ht="9.75" customHeight="1">
      <c r="B22" s="129"/>
      <c r="C22" s="120"/>
      <c r="D22" s="130"/>
      <c r="E22" s="131"/>
      <c r="F22" s="131"/>
      <c r="G22" s="131"/>
      <c r="H22" s="131"/>
      <c r="I22" s="131"/>
      <c r="J22" s="132"/>
      <c r="K22" s="133"/>
      <c r="L22" s="133"/>
      <c r="M22" s="133"/>
      <c r="N22" s="130"/>
      <c r="O22" s="130"/>
      <c r="P22" s="130"/>
      <c r="Q22" s="130"/>
      <c r="R22" s="130"/>
    </row>
    <row r="23" spans="3:18" ht="15" customHeight="1">
      <c r="C23" s="134" t="s">
        <v>89</v>
      </c>
      <c r="D23" s="88">
        <v>1</v>
      </c>
      <c r="E23" s="88" t="str">
        <f aca="true" t="shared" si="4" ref="E23:E32">C10</f>
        <v> LPA 1</v>
      </c>
      <c r="F23" s="88"/>
      <c r="G23" s="88"/>
      <c r="H23" s="88"/>
      <c r="I23" s="88"/>
      <c r="J23" s="88">
        <f>R10-R11</f>
        <v>0</v>
      </c>
      <c r="K23" s="73">
        <f aca="true" t="shared" si="5" ref="K23:K28">SUM(D10+E10+F10+G10+H10+I10+K10+L10+M10+O10+P10)</f>
        <v>0</v>
      </c>
      <c r="L23" s="73">
        <f>SUM(D11+E11+F11+G11+H11+I11+K11+L11+M11+O11+P11)</f>
        <v>0</v>
      </c>
      <c r="M23" s="73">
        <f>SUM(K23-L23)</f>
        <v>0</v>
      </c>
      <c r="N23" s="135">
        <f aca="true" t="shared" si="6" ref="N23:N28">IF(R10&gt;1,1,0)</f>
        <v>0</v>
      </c>
      <c r="O23" s="136">
        <f aca="true" t="shared" si="7" ref="O23:O32">+IF(R10&lt;18,1,0)</f>
        <v>1</v>
      </c>
      <c r="P23" s="136">
        <f aca="true" t="shared" si="8" ref="P23:P29">COUNTIF(R10,18)*1</f>
        <v>0</v>
      </c>
      <c r="Q23" s="136">
        <f aca="true" t="shared" si="9" ref="Q23:Q28">+IF(R10&gt;18,1,0)</f>
        <v>0</v>
      </c>
      <c r="R23" s="137">
        <f>SUM(O23*1+P23*2+Q23*3)</f>
        <v>1</v>
      </c>
    </row>
    <row r="24" spans="3:18" ht="15" customHeight="1">
      <c r="C24" s="120"/>
      <c r="D24" s="88">
        <v>2</v>
      </c>
      <c r="E24" s="88" t="str">
        <f t="shared" si="4"/>
        <v>PCG 1</v>
      </c>
      <c r="F24" s="88"/>
      <c r="G24" s="88"/>
      <c r="H24" s="88"/>
      <c r="I24" s="88"/>
      <c r="J24" s="88">
        <f>R11-R10</f>
        <v>0</v>
      </c>
      <c r="K24" s="73">
        <f t="shared" si="5"/>
        <v>0</v>
      </c>
      <c r="L24" s="73">
        <f>SUM(D10+E10+F10+G10+H10+K10+L10+M10+O10+P10+I10)</f>
        <v>0</v>
      </c>
      <c r="M24" s="73">
        <f aca="true" t="shared" si="10" ref="M24:M32">SUM(K24-L24)</f>
        <v>0</v>
      </c>
      <c r="N24" s="135">
        <f t="shared" si="6"/>
        <v>0</v>
      </c>
      <c r="O24" s="136">
        <f t="shared" si="7"/>
        <v>1</v>
      </c>
      <c r="P24" s="136">
        <f t="shared" si="8"/>
        <v>0</v>
      </c>
      <c r="Q24" s="136">
        <f t="shared" si="9"/>
        <v>0</v>
      </c>
      <c r="R24" s="137">
        <f aca="true" t="shared" si="11" ref="R24:R32">SUM(O24*1+P24*2+Q24*3)</f>
        <v>1</v>
      </c>
    </row>
    <row r="25" spans="4:18" ht="15" customHeight="1">
      <c r="D25" s="88">
        <v>3</v>
      </c>
      <c r="E25" s="88" t="str">
        <f t="shared" si="4"/>
        <v>CHATILLON 1</v>
      </c>
      <c r="F25" s="88"/>
      <c r="G25" s="88"/>
      <c r="H25" s="88"/>
      <c r="I25" s="88"/>
      <c r="J25" s="88">
        <f>R12-R13</f>
        <v>0</v>
      </c>
      <c r="K25" s="73">
        <f t="shared" si="5"/>
        <v>0</v>
      </c>
      <c r="L25" s="73">
        <f>SUM(D13+E13+F13+G13+H13+I13+K13+L13+M13+O13+P13)</f>
        <v>0</v>
      </c>
      <c r="M25" s="73">
        <f t="shared" si="10"/>
        <v>0</v>
      </c>
      <c r="N25" s="135">
        <f t="shared" si="6"/>
        <v>0</v>
      </c>
      <c r="O25" s="136">
        <f t="shared" si="7"/>
        <v>1</v>
      </c>
      <c r="P25" s="136">
        <f t="shared" si="8"/>
        <v>0</v>
      </c>
      <c r="Q25" s="136">
        <f t="shared" si="9"/>
        <v>0</v>
      </c>
      <c r="R25" s="137">
        <f t="shared" si="11"/>
        <v>1</v>
      </c>
    </row>
    <row r="26" spans="4:18" ht="15" customHeight="1">
      <c r="D26" s="88">
        <v>4</v>
      </c>
      <c r="E26" s="88" t="s">
        <v>37</v>
      </c>
      <c r="F26" s="88"/>
      <c r="G26" s="88"/>
      <c r="H26" s="88"/>
      <c r="I26" s="88"/>
      <c r="J26" s="88">
        <f>R13-R12</f>
        <v>0</v>
      </c>
      <c r="K26" s="73">
        <f t="shared" si="5"/>
        <v>0</v>
      </c>
      <c r="L26" s="73">
        <f>SUM(D12+E12+F12+G12+H12+I12+K12+L12+M12+O12+P12)</f>
        <v>0</v>
      </c>
      <c r="M26" s="73">
        <f t="shared" si="10"/>
        <v>0</v>
      </c>
      <c r="N26" s="135">
        <f t="shared" si="6"/>
        <v>0</v>
      </c>
      <c r="O26" s="136">
        <f t="shared" si="7"/>
        <v>1</v>
      </c>
      <c r="P26" s="136">
        <f t="shared" si="8"/>
        <v>0</v>
      </c>
      <c r="Q26" s="136">
        <f t="shared" si="9"/>
        <v>0</v>
      </c>
      <c r="R26" s="137">
        <f>SUM(O26*1+P26*2+Q26*3)</f>
        <v>1</v>
      </c>
    </row>
    <row r="27" spans="4:18" ht="15" customHeight="1">
      <c r="D27" s="88">
        <v>5</v>
      </c>
      <c r="E27" s="88" t="str">
        <f t="shared" si="4"/>
        <v>A S B R 1</v>
      </c>
      <c r="F27" s="88"/>
      <c r="G27" s="88"/>
      <c r="H27" s="88"/>
      <c r="I27" s="88"/>
      <c r="J27" s="88">
        <f>R14-R15</f>
        <v>0</v>
      </c>
      <c r="K27" s="73">
        <f t="shared" si="5"/>
        <v>0</v>
      </c>
      <c r="L27" s="73">
        <f>SUM(D15:I15,K15:M15,O15:P15)</f>
        <v>0</v>
      </c>
      <c r="M27" s="73">
        <f t="shared" si="10"/>
        <v>0</v>
      </c>
      <c r="N27" s="135">
        <f t="shared" si="6"/>
        <v>0</v>
      </c>
      <c r="O27" s="136">
        <f t="shared" si="7"/>
        <v>1</v>
      </c>
      <c r="P27" s="136">
        <f t="shared" si="8"/>
        <v>0</v>
      </c>
      <c r="Q27" s="136">
        <f t="shared" si="9"/>
        <v>0</v>
      </c>
      <c r="R27" s="137">
        <f>SUM(O27*1+P27*2+Q27*3)</f>
        <v>1</v>
      </c>
    </row>
    <row r="28" spans="4:18" ht="15" customHeight="1">
      <c r="D28" s="88">
        <v>6</v>
      </c>
      <c r="E28" s="88" t="str">
        <f t="shared" si="4"/>
        <v>FONTENAY 1</v>
      </c>
      <c r="F28" s="88"/>
      <c r="G28" s="88"/>
      <c r="H28" s="88"/>
      <c r="I28" s="88"/>
      <c r="J28" s="88">
        <f>R15-R14</f>
        <v>0</v>
      </c>
      <c r="K28" s="73">
        <f t="shared" si="5"/>
        <v>0</v>
      </c>
      <c r="L28" s="73">
        <f>SUM(D14+E14+F14+G14+H14+I14+K14+L14+M14+O14+P14)</f>
        <v>0</v>
      </c>
      <c r="M28" s="73">
        <f t="shared" si="10"/>
        <v>0</v>
      </c>
      <c r="N28" s="135">
        <f t="shared" si="6"/>
        <v>0</v>
      </c>
      <c r="O28" s="136">
        <f t="shared" si="7"/>
        <v>1</v>
      </c>
      <c r="P28" s="136">
        <f t="shared" si="8"/>
        <v>0</v>
      </c>
      <c r="Q28" s="136">
        <f t="shared" si="9"/>
        <v>0</v>
      </c>
      <c r="R28" s="137">
        <f>SUM(O28*1+P28*2+Q28*3)</f>
        <v>1</v>
      </c>
    </row>
    <row r="29" spans="4:18" ht="15" customHeight="1">
      <c r="D29" s="88">
        <v>7</v>
      </c>
      <c r="E29" s="88" t="str">
        <f t="shared" si="4"/>
        <v>A P V H 1</v>
      </c>
      <c r="F29" s="88"/>
      <c r="G29" s="88"/>
      <c r="H29" s="88"/>
      <c r="I29" s="88"/>
      <c r="J29" s="88">
        <f>R16-R17</f>
        <v>0</v>
      </c>
      <c r="K29" s="73">
        <f>SUM(D16+E16+F16+G16+H16+I16+K16+L16+M16+O16+P16)</f>
        <v>0</v>
      </c>
      <c r="L29" s="73">
        <f>SUM(D17:I17,K17:M17,O17:P17)</f>
        <v>0</v>
      </c>
      <c r="M29" s="73">
        <f t="shared" si="10"/>
        <v>0</v>
      </c>
      <c r="N29" s="135">
        <f>IF(R14&gt;1,1,0)</f>
        <v>0</v>
      </c>
      <c r="O29" s="136">
        <f t="shared" si="7"/>
        <v>1</v>
      </c>
      <c r="P29" s="136">
        <f t="shared" si="8"/>
        <v>0</v>
      </c>
      <c r="Q29" s="136">
        <f>+IF(R16&gt;18,1,0)</f>
        <v>0</v>
      </c>
      <c r="R29" s="137">
        <f t="shared" si="11"/>
        <v>1</v>
      </c>
    </row>
    <row r="30" spans="4:18" ht="15" customHeight="1">
      <c r="D30" s="88">
        <v>8</v>
      </c>
      <c r="E30" s="88" t="str">
        <f t="shared" si="4"/>
        <v>MALAKOFF 1</v>
      </c>
      <c r="F30" s="88"/>
      <c r="G30" s="88"/>
      <c r="H30" s="88"/>
      <c r="I30" s="88"/>
      <c r="J30" s="88">
        <f>R17-R16</f>
        <v>0</v>
      </c>
      <c r="K30" s="73">
        <f>SUM(D17+E17+F17+G17+H17+I17+K17+L17+M17+O17+P17)</f>
        <v>0</v>
      </c>
      <c r="L30" s="138">
        <f>SUM(E16+D16+F16+G16+H16+I16+K16+L16+M16+O16+P16)</f>
        <v>0</v>
      </c>
      <c r="M30" s="73">
        <f t="shared" si="10"/>
        <v>0</v>
      </c>
      <c r="N30" s="135">
        <f>IF(R15&gt;1,1,0)</f>
        <v>0</v>
      </c>
      <c r="O30" s="136">
        <f t="shared" si="7"/>
        <v>1</v>
      </c>
      <c r="P30" s="136">
        <f>COUNTIF(R17,18)*1</f>
        <v>0</v>
      </c>
      <c r="Q30" s="136">
        <f>+IF(R17&gt;18,1,0)</f>
        <v>0</v>
      </c>
      <c r="R30" s="137">
        <f t="shared" si="11"/>
        <v>1</v>
      </c>
    </row>
    <row r="31" spans="4:18" ht="15" customHeight="1">
      <c r="D31" s="88">
        <v>9</v>
      </c>
      <c r="E31" s="88" t="str">
        <f t="shared" si="4"/>
        <v>PLESSIS ROBINSON 1</v>
      </c>
      <c r="F31" s="88"/>
      <c r="G31" s="88"/>
      <c r="H31" s="88"/>
      <c r="I31" s="88"/>
      <c r="J31" s="88">
        <f>R18-R19</f>
        <v>0</v>
      </c>
      <c r="K31" s="73">
        <f>SUM(D18+E18+F18+G18+H18+I18+K18+L18+M18+O18+P18)</f>
        <v>0</v>
      </c>
      <c r="L31" s="139">
        <f>SUM(D19+E19+F19+G19+H19+I19+K19+L19+M19+O19+P19)</f>
        <v>0</v>
      </c>
      <c r="M31" s="73">
        <f t="shared" si="10"/>
        <v>0</v>
      </c>
      <c r="N31" s="135">
        <f>IF(R18&gt;1,1,0)</f>
        <v>0</v>
      </c>
      <c r="O31" s="136">
        <f t="shared" si="7"/>
        <v>1</v>
      </c>
      <c r="P31" s="136">
        <f>COUNTIF(R18,18)*1</f>
        <v>0</v>
      </c>
      <c r="Q31" s="136">
        <f>+IF(R18&gt;18,1,0)</f>
        <v>0</v>
      </c>
      <c r="R31" s="137">
        <f t="shared" si="11"/>
        <v>1</v>
      </c>
    </row>
    <row r="32" spans="4:18" ht="15">
      <c r="D32" s="88">
        <v>10</v>
      </c>
      <c r="E32" s="88" t="str">
        <f t="shared" si="4"/>
        <v>BAGNEUX 1</v>
      </c>
      <c r="F32" s="88"/>
      <c r="G32" s="88"/>
      <c r="H32" s="88"/>
      <c r="I32" s="88"/>
      <c r="J32" s="88">
        <f>R19-R18</f>
        <v>0</v>
      </c>
      <c r="K32" s="73">
        <f>SUM(D19+E19+F19+G19+H19+I19+K19+L19+M19+O19+P19)</f>
        <v>0</v>
      </c>
      <c r="L32" s="139">
        <f>SUM(D18+E18+F18+G18+H18+I18+K18+L18+M18+O18+P18)</f>
        <v>0</v>
      </c>
      <c r="M32" s="73">
        <f t="shared" si="10"/>
        <v>0</v>
      </c>
      <c r="N32" s="135">
        <f>IF(R19&gt;1,1,0)</f>
        <v>0</v>
      </c>
      <c r="O32" s="136">
        <f t="shared" si="7"/>
        <v>1</v>
      </c>
      <c r="P32" s="136">
        <f>COUNTIF(R19,18)*1</f>
        <v>0</v>
      </c>
      <c r="Q32" s="136">
        <f>+IF(R19&gt;18,1,0)</f>
        <v>0</v>
      </c>
      <c r="R32" s="137">
        <f t="shared" si="11"/>
        <v>1</v>
      </c>
    </row>
    <row r="34" ht="15">
      <c r="K34" s="120"/>
    </row>
    <row r="35" spans="5:18" ht="15">
      <c r="E35" s="140"/>
      <c r="F35" s="4"/>
      <c r="G35" s="4"/>
      <c r="H35" s="4"/>
      <c r="I35" s="4"/>
      <c r="J35" s="24"/>
      <c r="K35" s="24"/>
      <c r="L35" s="24"/>
      <c r="M35" s="24"/>
      <c r="N35" s="120"/>
      <c r="O35" s="120"/>
      <c r="P35" s="120"/>
      <c r="Q35" s="120"/>
      <c r="R35" s="123"/>
    </row>
    <row r="36" spans="5:18" ht="15">
      <c r="E36" s="140"/>
      <c r="F36" s="4"/>
      <c r="G36" s="4"/>
      <c r="H36" s="4"/>
      <c r="I36" s="4"/>
      <c r="J36" s="24"/>
      <c r="K36" s="24"/>
      <c r="L36" s="4"/>
      <c r="M36" s="24"/>
      <c r="N36" s="120"/>
      <c r="O36" s="120"/>
      <c r="P36" s="120"/>
      <c r="Q36" s="120"/>
      <c r="R36" s="123"/>
    </row>
    <row r="37" spans="5:18" ht="15">
      <c r="E37" s="140"/>
      <c r="F37" s="4"/>
      <c r="G37" s="4"/>
      <c r="H37" s="4"/>
      <c r="I37" s="4"/>
      <c r="J37" s="24"/>
      <c r="K37" s="24"/>
      <c r="L37" s="24"/>
      <c r="M37" s="24"/>
      <c r="N37" s="120"/>
      <c r="O37" s="120"/>
      <c r="P37" s="120"/>
      <c r="Q37" s="120"/>
      <c r="R37" s="123"/>
    </row>
    <row r="38" spans="5:18" ht="15">
      <c r="E38" s="140"/>
      <c r="F38" s="4"/>
      <c r="G38" s="4"/>
      <c r="H38" s="4"/>
      <c r="I38" s="4"/>
      <c r="J38" s="24"/>
      <c r="K38" s="24"/>
      <c r="L38" s="24"/>
      <c r="M38" s="24"/>
      <c r="N38" s="120"/>
      <c r="O38" s="120"/>
      <c r="P38" s="120"/>
      <c r="Q38" s="120"/>
      <c r="R38" s="123"/>
    </row>
  </sheetData>
  <sheetProtection sheet="1" objects="1" scenarios="1"/>
  <mergeCells count="19">
    <mergeCell ref="C1:R1"/>
    <mergeCell ref="C3:R3"/>
    <mergeCell ref="C5:R5"/>
    <mergeCell ref="J6:M6"/>
    <mergeCell ref="D8:I8"/>
    <mergeCell ref="K8:M8"/>
    <mergeCell ref="O8:P8"/>
    <mergeCell ref="D21:I21"/>
    <mergeCell ref="K21:M21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</mergeCells>
  <printOptions/>
  <pageMargins left="0.19652777777777777" right="0" top="0.39375" bottom="0.393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7">
      <selection activeCell="C10" sqref="C10"/>
    </sheetView>
  </sheetViews>
  <sheetFormatPr defaultColWidth="11.421875" defaultRowHeight="12.75"/>
  <cols>
    <col min="1" max="1" width="1.57421875" style="0" customWidth="1"/>
    <col min="2" max="2" width="5.00390625" style="99" customWidth="1"/>
    <col min="3" max="3" width="22.8515625" style="100" customWidth="1"/>
    <col min="4" max="9" width="5.57421875" style="0" customWidth="1"/>
    <col min="11" max="13" width="5.57421875" style="0" customWidth="1"/>
    <col min="15" max="16" width="5.57421875" style="0" customWidth="1"/>
  </cols>
  <sheetData>
    <row r="1" spans="3:18" ht="17.25">
      <c r="C1" s="101" t="s">
        <v>70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ht="7.5" customHeight="1"/>
    <row r="3" spans="2:18" s="102" customFormat="1" ht="18">
      <c r="B3" s="99"/>
      <c r="C3" s="101" t="s">
        <v>71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ht="6" customHeight="1"/>
    <row r="5" spans="3:18" ht="17.25">
      <c r="C5" s="101" t="s">
        <v>91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3:18" ht="15">
      <c r="C6" s="99"/>
      <c r="D6" s="103" t="s">
        <v>73</v>
      </c>
      <c r="E6" s="99"/>
      <c r="F6" s="99"/>
      <c r="G6" s="99"/>
      <c r="H6" s="99"/>
      <c r="I6" s="99"/>
      <c r="J6" s="104" t="s">
        <v>65</v>
      </c>
      <c r="K6" s="104"/>
      <c r="L6" s="104"/>
      <c r="M6" s="104"/>
      <c r="N6" s="99"/>
      <c r="O6" s="99"/>
      <c r="P6" s="99"/>
      <c r="Q6" s="99"/>
      <c r="R6" s="99"/>
    </row>
    <row r="7" ht="6.75" customHeight="1"/>
    <row r="8" spans="3:18" ht="15">
      <c r="C8" s="105" t="s">
        <v>74</v>
      </c>
      <c r="D8" s="105" t="s">
        <v>75</v>
      </c>
      <c r="E8" s="105"/>
      <c r="F8" s="105"/>
      <c r="G8" s="105"/>
      <c r="H8" s="105"/>
      <c r="I8" s="105"/>
      <c r="J8" s="88" t="s">
        <v>76</v>
      </c>
      <c r="K8" s="105" t="s">
        <v>77</v>
      </c>
      <c r="L8" s="105"/>
      <c r="M8" s="105"/>
      <c r="N8" s="88" t="s">
        <v>76</v>
      </c>
      <c r="O8" s="105" t="s">
        <v>78</v>
      </c>
      <c r="P8" s="105"/>
      <c r="Q8" s="88" t="s">
        <v>76</v>
      </c>
      <c r="R8" s="88" t="s">
        <v>79</v>
      </c>
    </row>
    <row r="10" spans="1:18" ht="15">
      <c r="A10" s="106"/>
      <c r="B10" s="105">
        <v>1</v>
      </c>
      <c r="C10" s="88" t="s">
        <v>57</v>
      </c>
      <c r="D10" s="107"/>
      <c r="E10" s="107"/>
      <c r="F10" s="107"/>
      <c r="G10" s="107"/>
      <c r="H10" s="107"/>
      <c r="I10" s="107"/>
      <c r="J10" s="108">
        <f>COUNTIF(D10:I10,13)*2</f>
        <v>0</v>
      </c>
      <c r="K10" s="109"/>
      <c r="L10" s="109"/>
      <c r="M10" s="109"/>
      <c r="N10" s="108">
        <f>COUNTIF(K10:M10,13)*4</f>
        <v>0</v>
      </c>
      <c r="O10" s="107"/>
      <c r="P10" s="107"/>
      <c r="Q10" s="108">
        <f>COUNTIF(O10:P10,13)*6</f>
        <v>0</v>
      </c>
      <c r="R10" s="110">
        <f aca="true" t="shared" si="0" ref="R10:R19">Q10+N10+J10</f>
        <v>0</v>
      </c>
    </row>
    <row r="11" spans="1:18" ht="15">
      <c r="A11" s="106"/>
      <c r="B11" s="105">
        <v>2</v>
      </c>
      <c r="C11" s="88" t="s">
        <v>37</v>
      </c>
      <c r="D11" s="107"/>
      <c r="E11" s="107"/>
      <c r="F11" s="107"/>
      <c r="G11" s="107"/>
      <c r="H11" s="107"/>
      <c r="I11" s="107"/>
      <c r="J11" s="108">
        <f aca="true" t="shared" si="1" ref="J11:J19">COUNTIF(D11:I11,13)*2</f>
        <v>0</v>
      </c>
      <c r="K11" s="109"/>
      <c r="L11" s="109"/>
      <c r="M11" s="109"/>
      <c r="N11" s="108">
        <f aca="true" t="shared" si="2" ref="N11:N19">COUNTIF(K11:M11,13)*4</f>
        <v>0</v>
      </c>
      <c r="O11" s="107"/>
      <c r="P11" s="107"/>
      <c r="Q11" s="108">
        <f aca="true" t="shared" si="3" ref="Q11:Q19">COUNTIF(O11:P11,13)*6</f>
        <v>0</v>
      </c>
      <c r="R11" s="111">
        <f t="shared" si="0"/>
        <v>0</v>
      </c>
    </row>
    <row r="12" spans="1:18" ht="15">
      <c r="A12" s="106"/>
      <c r="B12" s="112">
        <v>3</v>
      </c>
      <c r="C12" s="88" t="s">
        <v>42</v>
      </c>
      <c r="D12" s="107"/>
      <c r="E12" s="107"/>
      <c r="F12" s="107"/>
      <c r="G12" s="107"/>
      <c r="H12" s="107"/>
      <c r="I12" s="107"/>
      <c r="J12" s="108">
        <f t="shared" si="1"/>
        <v>0</v>
      </c>
      <c r="K12" s="109"/>
      <c r="L12" s="109"/>
      <c r="M12" s="109"/>
      <c r="N12" s="108">
        <f t="shared" si="2"/>
        <v>0</v>
      </c>
      <c r="O12" s="107"/>
      <c r="P12" s="107"/>
      <c r="Q12" s="108">
        <f t="shared" si="3"/>
        <v>0</v>
      </c>
      <c r="R12" s="110">
        <f t="shared" si="0"/>
        <v>0</v>
      </c>
    </row>
    <row r="13" spans="1:18" ht="15">
      <c r="A13" s="106"/>
      <c r="B13" s="112">
        <v>4</v>
      </c>
      <c r="C13" s="88" t="s">
        <v>41</v>
      </c>
      <c r="D13" s="107"/>
      <c r="E13" s="107"/>
      <c r="F13" s="107"/>
      <c r="G13" s="107"/>
      <c r="H13" s="107"/>
      <c r="I13" s="107"/>
      <c r="J13" s="108">
        <f t="shared" si="1"/>
        <v>0</v>
      </c>
      <c r="K13" s="109"/>
      <c r="L13" s="109"/>
      <c r="M13" s="109"/>
      <c r="N13" s="108">
        <f t="shared" si="2"/>
        <v>0</v>
      </c>
      <c r="O13" s="107"/>
      <c r="P13" s="107"/>
      <c r="Q13" s="108">
        <f t="shared" si="3"/>
        <v>0</v>
      </c>
      <c r="R13" s="111">
        <f t="shared" si="0"/>
        <v>0</v>
      </c>
    </row>
    <row r="14" spans="1:18" ht="15">
      <c r="A14" s="106"/>
      <c r="B14" s="113">
        <v>5</v>
      </c>
      <c r="C14" s="88" t="s">
        <v>38</v>
      </c>
      <c r="D14" s="107"/>
      <c r="E14" s="107"/>
      <c r="F14" s="107"/>
      <c r="G14" s="107"/>
      <c r="H14" s="107"/>
      <c r="I14" s="107"/>
      <c r="J14" s="108">
        <f t="shared" si="1"/>
        <v>0</v>
      </c>
      <c r="K14" s="109"/>
      <c r="L14" s="109"/>
      <c r="M14" s="109"/>
      <c r="N14" s="108">
        <f t="shared" si="2"/>
        <v>0</v>
      </c>
      <c r="O14" s="107"/>
      <c r="P14" s="107"/>
      <c r="Q14" s="108">
        <f t="shared" si="3"/>
        <v>0</v>
      </c>
      <c r="R14" s="110">
        <f t="shared" si="0"/>
        <v>0</v>
      </c>
    </row>
    <row r="15" spans="1:18" ht="15">
      <c r="A15" s="106"/>
      <c r="B15" s="105">
        <v>6</v>
      </c>
      <c r="C15" s="88" t="s">
        <v>45</v>
      </c>
      <c r="D15" s="107"/>
      <c r="E15" s="107"/>
      <c r="F15" s="107"/>
      <c r="G15" s="107"/>
      <c r="H15" s="107"/>
      <c r="I15" s="107"/>
      <c r="J15" s="108">
        <f t="shared" si="1"/>
        <v>0</v>
      </c>
      <c r="K15" s="109"/>
      <c r="L15" s="109"/>
      <c r="M15" s="109"/>
      <c r="N15" s="108">
        <f t="shared" si="2"/>
        <v>0</v>
      </c>
      <c r="O15" s="107"/>
      <c r="P15" s="107"/>
      <c r="Q15" s="108">
        <f t="shared" si="3"/>
        <v>0</v>
      </c>
      <c r="R15" s="111">
        <f t="shared" si="0"/>
        <v>0</v>
      </c>
    </row>
    <row r="16" spans="1:18" ht="15">
      <c r="A16" s="106"/>
      <c r="B16" s="112">
        <v>7</v>
      </c>
      <c r="C16" s="88" t="s">
        <v>59</v>
      </c>
      <c r="D16" s="107"/>
      <c r="E16" s="107"/>
      <c r="F16" s="107"/>
      <c r="G16" s="107"/>
      <c r="H16" s="107"/>
      <c r="I16" s="107"/>
      <c r="J16" s="108">
        <f t="shared" si="1"/>
        <v>0</v>
      </c>
      <c r="K16" s="109"/>
      <c r="L16" s="109"/>
      <c r="M16" s="109"/>
      <c r="N16" s="108">
        <f t="shared" si="2"/>
        <v>0</v>
      </c>
      <c r="O16" s="107"/>
      <c r="P16" s="107"/>
      <c r="Q16" s="108">
        <f t="shared" si="3"/>
        <v>0</v>
      </c>
      <c r="R16" s="111">
        <f t="shared" si="0"/>
        <v>0</v>
      </c>
    </row>
    <row r="17" spans="1:18" ht="15">
      <c r="A17" s="106"/>
      <c r="B17" s="112">
        <v>8</v>
      </c>
      <c r="C17" s="88" t="s">
        <v>43</v>
      </c>
      <c r="D17" s="107"/>
      <c r="E17" s="107"/>
      <c r="F17" s="107"/>
      <c r="G17" s="107"/>
      <c r="H17" s="107"/>
      <c r="I17" s="107"/>
      <c r="J17" s="108">
        <f t="shared" si="1"/>
        <v>0</v>
      </c>
      <c r="K17" s="109"/>
      <c r="L17" s="109"/>
      <c r="M17" s="109"/>
      <c r="N17" s="108">
        <f t="shared" si="2"/>
        <v>0</v>
      </c>
      <c r="O17" s="107"/>
      <c r="P17" s="107"/>
      <c r="Q17" s="108">
        <f t="shared" si="3"/>
        <v>0</v>
      </c>
      <c r="R17" s="111">
        <f t="shared" si="0"/>
        <v>0</v>
      </c>
    </row>
    <row r="18" spans="1:18" ht="15">
      <c r="A18" s="106"/>
      <c r="B18" s="112">
        <v>9</v>
      </c>
      <c r="C18" s="88" t="s">
        <v>58</v>
      </c>
      <c r="D18" s="107"/>
      <c r="E18" s="107"/>
      <c r="F18" s="107"/>
      <c r="G18" s="107"/>
      <c r="H18" s="107"/>
      <c r="I18" s="107"/>
      <c r="J18" s="108">
        <f t="shared" si="1"/>
        <v>0</v>
      </c>
      <c r="K18" s="109"/>
      <c r="L18" s="109"/>
      <c r="M18" s="109"/>
      <c r="N18" s="108">
        <f t="shared" si="2"/>
        <v>0</v>
      </c>
      <c r="O18" s="107"/>
      <c r="P18" s="107"/>
      <c r="Q18" s="108">
        <f t="shared" si="3"/>
        <v>0</v>
      </c>
      <c r="R18" s="110">
        <f t="shared" si="0"/>
        <v>0</v>
      </c>
    </row>
    <row r="19" spans="1:18" ht="15">
      <c r="A19" s="106"/>
      <c r="B19" s="112">
        <v>10</v>
      </c>
      <c r="C19" s="88" t="s">
        <v>39</v>
      </c>
      <c r="D19" s="107"/>
      <c r="E19" s="107"/>
      <c r="F19" s="107"/>
      <c r="G19" s="107"/>
      <c r="H19" s="107"/>
      <c r="I19" s="107"/>
      <c r="J19" s="114">
        <f t="shared" si="1"/>
        <v>0</v>
      </c>
      <c r="K19" s="109"/>
      <c r="L19" s="109"/>
      <c r="M19" s="109"/>
      <c r="N19" s="115">
        <f t="shared" si="2"/>
        <v>0</v>
      </c>
      <c r="O19" s="107"/>
      <c r="P19" s="107"/>
      <c r="Q19" s="114">
        <f t="shared" si="3"/>
        <v>0</v>
      </c>
      <c r="R19" s="111">
        <f t="shared" si="0"/>
        <v>0</v>
      </c>
    </row>
    <row r="20" spans="2:17" s="116" customFormat="1" ht="9" customHeight="1">
      <c r="B20" s="117"/>
      <c r="C20" s="118"/>
      <c r="D20" s="119"/>
      <c r="E20" s="117"/>
      <c r="F20" s="117"/>
      <c r="G20" s="117"/>
      <c r="H20" s="117"/>
      <c r="I20" s="120"/>
      <c r="J20" s="121"/>
      <c r="K20" s="120"/>
      <c r="L20" s="120"/>
      <c r="M20" s="122"/>
      <c r="N20" s="120"/>
      <c r="O20" s="120"/>
      <c r="P20" s="120"/>
      <c r="Q20" s="123"/>
    </row>
    <row r="21" spans="2:18" s="116" customFormat="1" ht="24.75">
      <c r="B21" s="99"/>
      <c r="C21" s="124" t="s">
        <v>80</v>
      </c>
      <c r="D21" s="125" t="s">
        <v>81</v>
      </c>
      <c r="E21" s="125"/>
      <c r="F21" s="125"/>
      <c r="G21" s="125"/>
      <c r="H21" s="125"/>
      <c r="I21" s="125"/>
      <c r="J21" s="126" t="s">
        <v>82</v>
      </c>
      <c r="K21" s="125" t="s">
        <v>83</v>
      </c>
      <c r="L21" s="125"/>
      <c r="M21" s="125"/>
      <c r="N21" s="126" t="s">
        <v>84</v>
      </c>
      <c r="O21" s="127" t="s">
        <v>85</v>
      </c>
      <c r="P21" s="125" t="s">
        <v>86</v>
      </c>
      <c r="Q21" s="125" t="s">
        <v>87</v>
      </c>
      <c r="R21" s="128" t="s">
        <v>88</v>
      </c>
    </row>
    <row r="22" spans="2:18" s="4" customFormat="1" ht="9.75" customHeight="1">
      <c r="B22" s="129"/>
      <c r="C22" s="120"/>
      <c r="D22" s="130"/>
      <c r="E22" s="131"/>
      <c r="F22" s="131"/>
      <c r="G22" s="131"/>
      <c r="H22" s="131"/>
      <c r="I22" s="131"/>
      <c r="J22" s="132"/>
      <c r="K22" s="133"/>
      <c r="L22" s="133"/>
      <c r="M22" s="133"/>
      <c r="N22" s="130"/>
      <c r="O22" s="130"/>
      <c r="P22" s="130"/>
      <c r="Q22" s="130"/>
      <c r="R22" s="130"/>
    </row>
    <row r="23" spans="3:18" ht="15" customHeight="1">
      <c r="C23" s="134" t="s">
        <v>89</v>
      </c>
      <c r="D23" s="88">
        <v>1</v>
      </c>
      <c r="E23" s="88" t="str">
        <f aca="true" t="shared" si="4" ref="E23:E32">C10</f>
        <v> LPA 1</v>
      </c>
      <c r="F23" s="88"/>
      <c r="G23" s="88"/>
      <c r="H23" s="88"/>
      <c r="I23" s="88"/>
      <c r="J23" s="88">
        <f>R10-R11</f>
        <v>0</v>
      </c>
      <c r="K23" s="73">
        <f aca="true" t="shared" si="5" ref="K23:K28">SUM(D10+E10+F10+G10+H10+I10+K10+L10+M10+O10+P10)</f>
        <v>0</v>
      </c>
      <c r="L23" s="73">
        <f>SUM(D11+E11+F11+G11+H11+I11+K11+L11+M11+O11+P11)</f>
        <v>0</v>
      </c>
      <c r="M23" s="73">
        <f>SUM(K23-L23)</f>
        <v>0</v>
      </c>
      <c r="N23" s="135">
        <f aca="true" t="shared" si="6" ref="N23:N28">IF(R10&gt;1,1,0)</f>
        <v>0</v>
      </c>
      <c r="O23" s="136">
        <f aca="true" t="shared" si="7" ref="O23:O32">+IF(R10&lt;18,1,0)</f>
        <v>1</v>
      </c>
      <c r="P23" s="136">
        <f aca="true" t="shared" si="8" ref="P23:P29">COUNTIF(R10,18)*1</f>
        <v>0</v>
      </c>
      <c r="Q23" s="136">
        <f aca="true" t="shared" si="9" ref="Q23:Q28">+IF(R10&gt;18,1,0)</f>
        <v>0</v>
      </c>
      <c r="R23" s="137">
        <f>SUM(O23*1+P23*2+Q23*3)</f>
        <v>1</v>
      </c>
    </row>
    <row r="24" spans="3:18" ht="15" customHeight="1">
      <c r="C24" s="120"/>
      <c r="D24" s="88">
        <v>2</v>
      </c>
      <c r="E24" s="88" t="s">
        <v>37</v>
      </c>
      <c r="F24" s="88"/>
      <c r="G24" s="88"/>
      <c r="H24" s="88"/>
      <c r="I24" s="88"/>
      <c r="J24" s="88">
        <f>R11-R10</f>
        <v>0</v>
      </c>
      <c r="K24" s="73">
        <f t="shared" si="5"/>
        <v>0</v>
      </c>
      <c r="L24" s="73">
        <f>SUM(D10+E10+F10+G10+H10+K10+L10+M10+O10+P10+I10)</f>
        <v>0</v>
      </c>
      <c r="M24" s="73">
        <f aca="true" t="shared" si="10" ref="M24:M32">SUM(K24-L24)</f>
        <v>0</v>
      </c>
      <c r="N24" s="135">
        <f t="shared" si="6"/>
        <v>0</v>
      </c>
      <c r="O24" s="136">
        <f t="shared" si="7"/>
        <v>1</v>
      </c>
      <c r="P24" s="136">
        <f t="shared" si="8"/>
        <v>0</v>
      </c>
      <c r="Q24" s="136">
        <f t="shared" si="9"/>
        <v>0</v>
      </c>
      <c r="R24" s="137">
        <f aca="true" t="shared" si="11" ref="R24:R32">SUM(O24*1+P24*2+Q24*3)</f>
        <v>1</v>
      </c>
    </row>
    <row r="25" spans="4:18" ht="15" customHeight="1">
      <c r="D25" s="88">
        <v>3</v>
      </c>
      <c r="E25" s="88" t="str">
        <f t="shared" si="4"/>
        <v>PCG 1</v>
      </c>
      <c r="F25" s="88"/>
      <c r="G25" s="88"/>
      <c r="H25" s="88"/>
      <c r="I25" s="88"/>
      <c r="J25" s="88">
        <f>R12-R13</f>
        <v>0</v>
      </c>
      <c r="K25" s="73">
        <f t="shared" si="5"/>
        <v>0</v>
      </c>
      <c r="L25" s="73">
        <f>SUM(D13+E13+F13+G13+H13+I13+K13+L13+M13+O13+P13)</f>
        <v>0</v>
      </c>
      <c r="M25" s="73">
        <f t="shared" si="10"/>
        <v>0</v>
      </c>
      <c r="N25" s="135">
        <f t="shared" si="6"/>
        <v>0</v>
      </c>
      <c r="O25" s="136">
        <f t="shared" si="7"/>
        <v>1</v>
      </c>
      <c r="P25" s="136">
        <f t="shared" si="8"/>
        <v>0</v>
      </c>
      <c r="Q25" s="136">
        <f t="shared" si="9"/>
        <v>0</v>
      </c>
      <c r="R25" s="137">
        <f t="shared" si="11"/>
        <v>1</v>
      </c>
    </row>
    <row r="26" spans="4:18" ht="15" customHeight="1">
      <c r="D26" s="88">
        <v>4</v>
      </c>
      <c r="E26" s="88" t="str">
        <f t="shared" si="4"/>
        <v>FONTENAY 1</v>
      </c>
      <c r="F26" s="88"/>
      <c r="G26" s="88"/>
      <c r="H26" s="88"/>
      <c r="I26" s="88"/>
      <c r="J26" s="88">
        <f>R13-R12</f>
        <v>0</v>
      </c>
      <c r="K26" s="73">
        <f t="shared" si="5"/>
        <v>0</v>
      </c>
      <c r="L26" s="73">
        <f>SUM(D12+E12+F12+G12+H12+I12+K12+L12+M12+O12+P12)</f>
        <v>0</v>
      </c>
      <c r="M26" s="73">
        <f t="shared" si="10"/>
        <v>0</v>
      </c>
      <c r="N26" s="135">
        <f t="shared" si="6"/>
        <v>0</v>
      </c>
      <c r="O26" s="136">
        <f t="shared" si="7"/>
        <v>1</v>
      </c>
      <c r="P26" s="136">
        <f t="shared" si="8"/>
        <v>0</v>
      </c>
      <c r="Q26" s="136">
        <f t="shared" si="9"/>
        <v>0</v>
      </c>
      <c r="R26" s="137">
        <f>SUM(O26*1+P26*2+Q26*3)</f>
        <v>1</v>
      </c>
    </row>
    <row r="27" spans="4:18" ht="15" customHeight="1">
      <c r="D27" s="88">
        <v>5</v>
      </c>
      <c r="E27" s="88" t="str">
        <f t="shared" si="4"/>
        <v>CHATILLON 1</v>
      </c>
      <c r="F27" s="88"/>
      <c r="G27" s="88"/>
      <c r="H27" s="88"/>
      <c r="I27" s="88"/>
      <c r="J27" s="88">
        <f>R14-R15</f>
        <v>0</v>
      </c>
      <c r="K27" s="73">
        <f t="shared" si="5"/>
        <v>0</v>
      </c>
      <c r="L27" s="73">
        <f>SUM(D15:I15,K15:M15,O15:P15)</f>
        <v>0</v>
      </c>
      <c r="M27" s="73">
        <f t="shared" si="10"/>
        <v>0</v>
      </c>
      <c r="N27" s="135">
        <f t="shared" si="6"/>
        <v>0</v>
      </c>
      <c r="O27" s="136">
        <f t="shared" si="7"/>
        <v>1</v>
      </c>
      <c r="P27" s="136">
        <f t="shared" si="8"/>
        <v>0</v>
      </c>
      <c r="Q27" s="136">
        <f t="shared" si="9"/>
        <v>0</v>
      </c>
      <c r="R27" s="137">
        <f>SUM(O27*1+P27*2+Q27*3)</f>
        <v>1</v>
      </c>
    </row>
    <row r="28" spans="4:18" ht="15" customHeight="1">
      <c r="D28" s="88">
        <v>6</v>
      </c>
      <c r="E28" s="88" t="str">
        <f t="shared" si="4"/>
        <v>MALAKOFF 1</v>
      </c>
      <c r="F28" s="88"/>
      <c r="G28" s="88"/>
      <c r="H28" s="88"/>
      <c r="I28" s="88"/>
      <c r="J28" s="88">
        <f>R15-R14</f>
        <v>0</v>
      </c>
      <c r="K28" s="73">
        <f t="shared" si="5"/>
        <v>0</v>
      </c>
      <c r="L28" s="73">
        <f>SUM(D14+E14+F14+G14+H14+I14+K14+L14+M14+O14+P14)</f>
        <v>0</v>
      </c>
      <c r="M28" s="73">
        <f t="shared" si="10"/>
        <v>0</v>
      </c>
      <c r="N28" s="135">
        <f t="shared" si="6"/>
        <v>0</v>
      </c>
      <c r="O28" s="136">
        <f t="shared" si="7"/>
        <v>1</v>
      </c>
      <c r="P28" s="136">
        <f t="shared" si="8"/>
        <v>0</v>
      </c>
      <c r="Q28" s="136">
        <f t="shared" si="9"/>
        <v>0</v>
      </c>
      <c r="R28" s="137">
        <f>SUM(O28*1+P28*2+Q28*3)</f>
        <v>1</v>
      </c>
    </row>
    <row r="29" spans="4:18" ht="15" customHeight="1">
      <c r="D29" s="88">
        <v>7</v>
      </c>
      <c r="E29" s="88" t="str">
        <f t="shared" si="4"/>
        <v>A S B R 1</v>
      </c>
      <c r="F29" s="88"/>
      <c r="G29" s="88"/>
      <c r="H29" s="88"/>
      <c r="I29" s="88"/>
      <c r="J29" s="88">
        <f>R16-R17</f>
        <v>0</v>
      </c>
      <c r="K29" s="73">
        <f>SUM(D16+E16+F16+G16+H16+I16+K16+L16+M16+O16+P16)</f>
        <v>0</v>
      </c>
      <c r="L29" s="73">
        <f>SUM(D17:I17,K17:M17,O17:P17)</f>
        <v>0</v>
      </c>
      <c r="M29" s="73">
        <f t="shared" si="10"/>
        <v>0</v>
      </c>
      <c r="N29" s="135">
        <f>IF(R14&gt;1,1,0)</f>
        <v>0</v>
      </c>
      <c r="O29" s="136">
        <f t="shared" si="7"/>
        <v>1</v>
      </c>
      <c r="P29" s="136">
        <f t="shared" si="8"/>
        <v>0</v>
      </c>
      <c r="Q29" s="136">
        <f>+IF(R16&gt;18,1,0)</f>
        <v>0</v>
      </c>
      <c r="R29" s="137">
        <f t="shared" si="11"/>
        <v>1</v>
      </c>
    </row>
    <row r="30" spans="4:18" ht="15" customHeight="1">
      <c r="D30" s="88">
        <v>8</v>
      </c>
      <c r="E30" s="88" t="str">
        <f t="shared" si="4"/>
        <v>BAGNEUX 1</v>
      </c>
      <c r="F30" s="88"/>
      <c r="G30" s="88"/>
      <c r="H30" s="88"/>
      <c r="I30" s="88"/>
      <c r="J30" s="88">
        <f>R17-R16</f>
        <v>0</v>
      </c>
      <c r="K30" s="73">
        <f>SUM(D17+E17+F17+G17+H17+I17+K17+L17+M17+O17+P17)</f>
        <v>0</v>
      </c>
      <c r="L30" s="138">
        <f>SUM(E16+D16+F16+G16+H16+I16+K16+L16+M16+O16+P16)</f>
        <v>0</v>
      </c>
      <c r="M30" s="73">
        <f t="shared" si="10"/>
        <v>0</v>
      </c>
      <c r="N30" s="135">
        <f>IF(R15&gt;1,1,0)</f>
        <v>0</v>
      </c>
      <c r="O30" s="136">
        <f t="shared" si="7"/>
        <v>1</v>
      </c>
      <c r="P30" s="136">
        <f>COUNTIF(R17,18)*1</f>
        <v>0</v>
      </c>
      <c r="Q30" s="136">
        <f>+IF(R17&gt;18,1,0)</f>
        <v>0</v>
      </c>
      <c r="R30" s="137">
        <f t="shared" si="11"/>
        <v>1</v>
      </c>
    </row>
    <row r="31" spans="4:18" ht="15" customHeight="1">
      <c r="D31" s="88">
        <v>9</v>
      </c>
      <c r="E31" s="88" t="str">
        <f t="shared" si="4"/>
        <v>A P V H 1</v>
      </c>
      <c r="F31" s="88"/>
      <c r="G31" s="88"/>
      <c r="H31" s="88"/>
      <c r="I31" s="88"/>
      <c r="J31" s="88">
        <f>R18-R19</f>
        <v>0</v>
      </c>
      <c r="K31" s="73">
        <f>SUM(D18+E18+F18+G18+H18+I18+K18+L18+M18+O18+P18)</f>
        <v>0</v>
      </c>
      <c r="L31" s="139">
        <f>SUM(D19+E19+F19+G19+H19+I19+K19+L19+M19+O19+P19)</f>
        <v>0</v>
      </c>
      <c r="M31" s="73">
        <f t="shared" si="10"/>
        <v>0</v>
      </c>
      <c r="N31" s="135">
        <f>IF(R18&gt;1,1,0)</f>
        <v>0</v>
      </c>
      <c r="O31" s="136">
        <f t="shared" si="7"/>
        <v>1</v>
      </c>
      <c r="P31" s="136">
        <f>COUNTIF(R18,18)*1</f>
        <v>0</v>
      </c>
      <c r="Q31" s="136">
        <f>+IF(R18&gt;18,1,0)</f>
        <v>0</v>
      </c>
      <c r="R31" s="137">
        <f t="shared" si="11"/>
        <v>1</v>
      </c>
    </row>
    <row r="32" spans="4:18" ht="15">
      <c r="D32" s="88">
        <v>10</v>
      </c>
      <c r="E32" s="88" t="str">
        <f t="shared" si="4"/>
        <v>PLESSIS ROBINSON 1</v>
      </c>
      <c r="F32" s="88"/>
      <c r="G32" s="88"/>
      <c r="H32" s="88"/>
      <c r="I32" s="88"/>
      <c r="J32" s="88">
        <f>R19-R18</f>
        <v>0</v>
      </c>
      <c r="K32" s="73">
        <f>SUM(D19+E19+F19+G19+H19+I19+K19+L19+M19+O19+P19)</f>
        <v>0</v>
      </c>
      <c r="L32" s="139">
        <f>SUM(D18+E18+F18+G18+H18+I18+K18+L18+M18+O18+P18)</f>
        <v>0</v>
      </c>
      <c r="M32" s="73">
        <f t="shared" si="10"/>
        <v>0</v>
      </c>
      <c r="N32" s="135">
        <f>IF(R19&gt;1,1,0)</f>
        <v>0</v>
      </c>
      <c r="O32" s="136">
        <f t="shared" si="7"/>
        <v>1</v>
      </c>
      <c r="P32" s="136">
        <f>COUNTIF(R19,18)*1</f>
        <v>0</v>
      </c>
      <c r="Q32" s="136">
        <f>+IF(R19&gt;18,1,0)</f>
        <v>0</v>
      </c>
      <c r="R32" s="137">
        <f t="shared" si="11"/>
        <v>1</v>
      </c>
    </row>
    <row r="34" ht="15">
      <c r="K34" s="120"/>
    </row>
    <row r="35" spans="5:18" ht="15">
      <c r="E35" s="140"/>
      <c r="F35" s="4"/>
      <c r="G35" s="4"/>
      <c r="H35" s="4"/>
      <c r="I35" s="4"/>
      <c r="J35" s="24"/>
      <c r="K35" s="24"/>
      <c r="L35" s="24"/>
      <c r="M35" s="24"/>
      <c r="N35" s="120"/>
      <c r="O35" s="120"/>
      <c r="P35" s="120"/>
      <c r="Q35" s="120"/>
      <c r="R35" s="123"/>
    </row>
    <row r="36" spans="5:18" ht="15">
      <c r="E36" s="140"/>
      <c r="F36" s="4"/>
      <c r="G36" s="4"/>
      <c r="H36" s="4"/>
      <c r="I36" s="4"/>
      <c r="J36" s="24"/>
      <c r="K36" s="24"/>
      <c r="L36" s="4"/>
      <c r="M36" s="24"/>
      <c r="N36" s="120"/>
      <c r="O36" s="120"/>
      <c r="P36" s="120"/>
      <c r="Q36" s="120"/>
      <c r="R36" s="123"/>
    </row>
    <row r="37" spans="5:18" ht="15">
      <c r="E37" s="140"/>
      <c r="F37" s="4"/>
      <c r="G37" s="4"/>
      <c r="H37" s="4"/>
      <c r="I37" s="4"/>
      <c r="J37" s="24"/>
      <c r="K37" s="24"/>
      <c r="L37" s="24"/>
      <c r="M37" s="24"/>
      <c r="N37" s="120"/>
      <c r="O37" s="120"/>
      <c r="P37" s="120"/>
      <c r="Q37" s="120"/>
      <c r="R37" s="123"/>
    </row>
    <row r="38" spans="5:18" ht="15">
      <c r="E38" s="140"/>
      <c r="F38" s="4"/>
      <c r="G38" s="4"/>
      <c r="H38" s="4"/>
      <c r="I38" s="4"/>
      <c r="J38" s="24"/>
      <c r="K38" s="24"/>
      <c r="L38" s="24"/>
      <c r="M38" s="24"/>
      <c r="N38" s="120"/>
      <c r="O38" s="120"/>
      <c r="P38" s="120"/>
      <c r="Q38" s="120"/>
      <c r="R38" s="123"/>
    </row>
  </sheetData>
  <sheetProtection sheet="1" objects="1" scenarios="1"/>
  <mergeCells count="19">
    <mergeCell ref="C1:R1"/>
    <mergeCell ref="C3:R3"/>
    <mergeCell ref="C5:R5"/>
    <mergeCell ref="J6:M6"/>
    <mergeCell ref="D8:I8"/>
    <mergeCell ref="K8:M8"/>
    <mergeCell ref="O8:P8"/>
    <mergeCell ref="D21:I21"/>
    <mergeCell ref="K21:M21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</mergeCells>
  <printOptions/>
  <pageMargins left="0.19652777777777777" right="0" top="0.39375" bottom="0.393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7">
      <selection activeCell="C10" sqref="C10"/>
    </sheetView>
  </sheetViews>
  <sheetFormatPr defaultColWidth="11.421875" defaultRowHeight="12.75"/>
  <cols>
    <col min="1" max="1" width="1.57421875" style="0" customWidth="1"/>
    <col min="2" max="2" width="5.00390625" style="99" customWidth="1"/>
    <col min="3" max="3" width="22.8515625" style="100" customWidth="1"/>
    <col min="4" max="9" width="5.57421875" style="0" customWidth="1"/>
    <col min="11" max="13" width="5.57421875" style="0" customWidth="1"/>
    <col min="15" max="16" width="5.57421875" style="0" customWidth="1"/>
  </cols>
  <sheetData>
    <row r="1" spans="3:18" ht="17.25">
      <c r="C1" s="101" t="s">
        <v>70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ht="7.5" customHeight="1"/>
    <row r="3" spans="2:18" s="102" customFormat="1" ht="18">
      <c r="B3" s="99"/>
      <c r="C3" s="101" t="s">
        <v>71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ht="6" customHeight="1"/>
    <row r="5" spans="3:18" ht="17.25">
      <c r="C5" s="101" t="s">
        <v>92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3:18" ht="15">
      <c r="C6" s="99"/>
      <c r="D6" s="103" t="s">
        <v>73</v>
      </c>
      <c r="E6" s="99"/>
      <c r="F6" s="99"/>
      <c r="G6" s="99"/>
      <c r="H6" s="99"/>
      <c r="I6" s="99"/>
      <c r="J6" s="104" t="s">
        <v>66</v>
      </c>
      <c r="K6" s="104"/>
      <c r="L6" s="104"/>
      <c r="M6" s="104"/>
      <c r="N6" s="99"/>
      <c r="O6" s="99"/>
      <c r="P6" s="99"/>
      <c r="Q6" s="99"/>
      <c r="R6" s="99"/>
    </row>
    <row r="7" ht="6.75" customHeight="1"/>
    <row r="8" spans="3:18" ht="15">
      <c r="C8" s="105" t="s">
        <v>74</v>
      </c>
      <c r="D8" s="105" t="s">
        <v>75</v>
      </c>
      <c r="E8" s="105"/>
      <c r="F8" s="105"/>
      <c r="G8" s="105"/>
      <c r="H8" s="105"/>
      <c r="I8" s="105"/>
      <c r="J8" s="88" t="s">
        <v>76</v>
      </c>
      <c r="K8" s="105" t="s">
        <v>77</v>
      </c>
      <c r="L8" s="105"/>
      <c r="M8" s="105"/>
      <c r="N8" s="88" t="s">
        <v>76</v>
      </c>
      <c r="O8" s="105" t="s">
        <v>78</v>
      </c>
      <c r="P8" s="105"/>
      <c r="Q8" s="88" t="s">
        <v>76</v>
      </c>
      <c r="R8" s="88" t="s">
        <v>79</v>
      </c>
    </row>
    <row r="10" spans="1:18" ht="15">
      <c r="A10" s="106"/>
      <c r="B10" s="105">
        <v>1</v>
      </c>
      <c r="C10" s="88" t="s">
        <v>57</v>
      </c>
      <c r="D10" s="107"/>
      <c r="E10" s="107"/>
      <c r="F10" s="107"/>
      <c r="G10" s="107"/>
      <c r="H10" s="107"/>
      <c r="I10" s="107"/>
      <c r="J10" s="108">
        <f>COUNTIF(D10:I10,13)*2</f>
        <v>0</v>
      </c>
      <c r="K10" s="109"/>
      <c r="L10" s="109"/>
      <c r="M10" s="109"/>
      <c r="N10" s="108">
        <f>COUNTIF(K10:M10,13)*4</f>
        <v>0</v>
      </c>
      <c r="O10" s="107"/>
      <c r="P10" s="107"/>
      <c r="Q10" s="108">
        <f>COUNTIF(O10:P10,13)*6</f>
        <v>0</v>
      </c>
      <c r="R10" s="110">
        <f aca="true" t="shared" si="0" ref="R10:R19">Q10+N10+J10</f>
        <v>0</v>
      </c>
    </row>
    <row r="11" spans="1:18" ht="15">
      <c r="A11" s="106"/>
      <c r="B11" s="105">
        <v>2</v>
      </c>
      <c r="C11" s="88" t="s">
        <v>41</v>
      </c>
      <c r="D11" s="107"/>
      <c r="E11" s="107"/>
      <c r="F11" s="107"/>
      <c r="G11" s="107"/>
      <c r="H11" s="107"/>
      <c r="I11" s="107"/>
      <c r="J11" s="108">
        <f aca="true" t="shared" si="1" ref="J11:J19">COUNTIF(D11:I11,13)*2</f>
        <v>0</v>
      </c>
      <c r="K11" s="109"/>
      <c r="L11" s="109"/>
      <c r="M11" s="109"/>
      <c r="N11" s="108">
        <f aca="true" t="shared" si="2" ref="N11:N19">COUNTIF(K11:M11,13)*4</f>
        <v>0</v>
      </c>
      <c r="O11" s="107"/>
      <c r="P11" s="107"/>
      <c r="Q11" s="108">
        <f aca="true" t="shared" si="3" ref="Q11:Q19">COUNTIF(O11:P11,13)*6</f>
        <v>0</v>
      </c>
      <c r="R11" s="111">
        <f t="shared" si="0"/>
        <v>0</v>
      </c>
    </row>
    <row r="12" spans="1:18" ht="15">
      <c r="A12" s="106"/>
      <c r="B12" s="112">
        <v>3</v>
      </c>
      <c r="C12" s="88" t="s">
        <v>37</v>
      </c>
      <c r="D12" s="107"/>
      <c r="E12" s="107"/>
      <c r="F12" s="107"/>
      <c r="G12" s="107"/>
      <c r="H12" s="107"/>
      <c r="I12" s="107"/>
      <c r="J12" s="108">
        <f t="shared" si="1"/>
        <v>0</v>
      </c>
      <c r="K12" s="109"/>
      <c r="L12" s="109"/>
      <c r="M12" s="109"/>
      <c r="N12" s="108">
        <f t="shared" si="2"/>
        <v>0</v>
      </c>
      <c r="O12" s="107"/>
      <c r="P12" s="107"/>
      <c r="Q12" s="108">
        <f t="shared" si="3"/>
        <v>0</v>
      </c>
      <c r="R12" s="110">
        <f t="shared" si="0"/>
        <v>0</v>
      </c>
    </row>
    <row r="13" spans="1:18" ht="15">
      <c r="A13" s="106"/>
      <c r="B13" s="112">
        <v>4</v>
      </c>
      <c r="C13" s="88" t="s">
        <v>45</v>
      </c>
      <c r="D13" s="107"/>
      <c r="E13" s="107"/>
      <c r="F13" s="107"/>
      <c r="G13" s="107"/>
      <c r="H13" s="107"/>
      <c r="I13" s="107"/>
      <c r="J13" s="108">
        <f t="shared" si="1"/>
        <v>0</v>
      </c>
      <c r="K13" s="109"/>
      <c r="L13" s="109"/>
      <c r="M13" s="109"/>
      <c r="N13" s="108">
        <f t="shared" si="2"/>
        <v>0</v>
      </c>
      <c r="O13" s="107"/>
      <c r="P13" s="107"/>
      <c r="Q13" s="108">
        <f t="shared" si="3"/>
        <v>0</v>
      </c>
      <c r="R13" s="111">
        <f t="shared" si="0"/>
        <v>0</v>
      </c>
    </row>
    <row r="14" spans="1:18" ht="15">
      <c r="A14" s="106"/>
      <c r="B14" s="113">
        <v>5</v>
      </c>
      <c r="C14" s="88" t="s">
        <v>42</v>
      </c>
      <c r="D14" s="107"/>
      <c r="E14" s="107"/>
      <c r="F14" s="107"/>
      <c r="G14" s="107"/>
      <c r="H14" s="107"/>
      <c r="I14" s="107"/>
      <c r="J14" s="108">
        <f t="shared" si="1"/>
        <v>0</v>
      </c>
      <c r="K14" s="109"/>
      <c r="L14" s="109"/>
      <c r="M14" s="109"/>
      <c r="N14" s="108">
        <f t="shared" si="2"/>
        <v>0</v>
      </c>
      <c r="O14" s="107"/>
      <c r="P14" s="107"/>
      <c r="Q14" s="108">
        <f t="shared" si="3"/>
        <v>0</v>
      </c>
      <c r="R14" s="110">
        <f t="shared" si="0"/>
        <v>0</v>
      </c>
    </row>
    <row r="15" spans="1:18" ht="15">
      <c r="A15" s="106"/>
      <c r="B15" s="105">
        <v>6</v>
      </c>
      <c r="C15" s="88" t="s">
        <v>43</v>
      </c>
      <c r="D15" s="107"/>
      <c r="E15" s="107"/>
      <c r="F15" s="107"/>
      <c r="G15" s="107"/>
      <c r="H15" s="107"/>
      <c r="I15" s="107"/>
      <c r="J15" s="108">
        <f t="shared" si="1"/>
        <v>0</v>
      </c>
      <c r="K15" s="109"/>
      <c r="L15" s="109"/>
      <c r="M15" s="109"/>
      <c r="N15" s="108">
        <f t="shared" si="2"/>
        <v>0</v>
      </c>
      <c r="O15" s="107"/>
      <c r="P15" s="107"/>
      <c r="Q15" s="108">
        <f t="shared" si="3"/>
        <v>0</v>
      </c>
      <c r="R15" s="111">
        <f t="shared" si="0"/>
        <v>0</v>
      </c>
    </row>
    <row r="16" spans="1:18" ht="15">
      <c r="A16" s="106"/>
      <c r="B16" s="112">
        <v>7</v>
      </c>
      <c r="C16" s="88" t="s">
        <v>38</v>
      </c>
      <c r="D16" s="107"/>
      <c r="E16" s="107"/>
      <c r="F16" s="107"/>
      <c r="G16" s="107"/>
      <c r="H16" s="107"/>
      <c r="I16" s="107"/>
      <c r="J16" s="108">
        <f t="shared" si="1"/>
        <v>0</v>
      </c>
      <c r="K16" s="109"/>
      <c r="L16" s="109"/>
      <c r="M16" s="109"/>
      <c r="N16" s="108">
        <f t="shared" si="2"/>
        <v>0</v>
      </c>
      <c r="O16" s="107"/>
      <c r="P16" s="107"/>
      <c r="Q16" s="108">
        <f t="shared" si="3"/>
        <v>0</v>
      </c>
      <c r="R16" s="111">
        <f t="shared" si="0"/>
        <v>0</v>
      </c>
    </row>
    <row r="17" spans="1:18" ht="15">
      <c r="A17" s="106"/>
      <c r="B17" s="112">
        <v>8</v>
      </c>
      <c r="C17" s="88" t="s">
        <v>39</v>
      </c>
      <c r="D17" s="107"/>
      <c r="E17" s="107"/>
      <c r="F17" s="107"/>
      <c r="G17" s="107"/>
      <c r="H17" s="107"/>
      <c r="I17" s="107"/>
      <c r="J17" s="108">
        <f t="shared" si="1"/>
        <v>0</v>
      </c>
      <c r="K17" s="109"/>
      <c r="L17" s="109"/>
      <c r="M17" s="109"/>
      <c r="N17" s="108">
        <f t="shared" si="2"/>
        <v>0</v>
      </c>
      <c r="O17" s="107"/>
      <c r="P17" s="107"/>
      <c r="Q17" s="108">
        <f t="shared" si="3"/>
        <v>0</v>
      </c>
      <c r="R17" s="111">
        <f t="shared" si="0"/>
        <v>0</v>
      </c>
    </row>
    <row r="18" spans="1:18" ht="15">
      <c r="A18" s="106"/>
      <c r="B18" s="112">
        <v>9</v>
      </c>
      <c r="C18" s="88" t="s">
        <v>59</v>
      </c>
      <c r="D18" s="107"/>
      <c r="E18" s="107"/>
      <c r="F18" s="107"/>
      <c r="G18" s="107"/>
      <c r="H18" s="107"/>
      <c r="I18" s="107"/>
      <c r="J18" s="108">
        <f t="shared" si="1"/>
        <v>0</v>
      </c>
      <c r="K18" s="109"/>
      <c r="L18" s="109"/>
      <c r="M18" s="109"/>
      <c r="N18" s="108">
        <f t="shared" si="2"/>
        <v>0</v>
      </c>
      <c r="O18" s="107"/>
      <c r="P18" s="107"/>
      <c r="Q18" s="108">
        <f t="shared" si="3"/>
        <v>0</v>
      </c>
      <c r="R18" s="110">
        <f t="shared" si="0"/>
        <v>0</v>
      </c>
    </row>
    <row r="19" spans="1:18" ht="15">
      <c r="A19" s="106"/>
      <c r="B19" s="112">
        <v>10</v>
      </c>
      <c r="C19" s="88" t="s">
        <v>58</v>
      </c>
      <c r="D19" s="107"/>
      <c r="E19" s="107"/>
      <c r="F19" s="107"/>
      <c r="G19" s="107"/>
      <c r="H19" s="107"/>
      <c r="I19" s="107"/>
      <c r="J19" s="114">
        <f t="shared" si="1"/>
        <v>0</v>
      </c>
      <c r="K19" s="109"/>
      <c r="L19" s="109"/>
      <c r="M19" s="109"/>
      <c r="N19" s="115">
        <f t="shared" si="2"/>
        <v>0</v>
      </c>
      <c r="O19" s="107"/>
      <c r="P19" s="107"/>
      <c r="Q19" s="114">
        <f t="shared" si="3"/>
        <v>0</v>
      </c>
      <c r="R19" s="111">
        <f t="shared" si="0"/>
        <v>0</v>
      </c>
    </row>
    <row r="20" spans="2:17" s="116" customFormat="1" ht="9" customHeight="1">
      <c r="B20" s="117"/>
      <c r="C20" s="118"/>
      <c r="D20" s="119"/>
      <c r="E20" s="117"/>
      <c r="F20" s="117"/>
      <c r="G20" s="117"/>
      <c r="H20" s="117"/>
      <c r="I20" s="120"/>
      <c r="J20" s="121"/>
      <c r="K20" s="120"/>
      <c r="L20" s="120"/>
      <c r="M20" s="122"/>
      <c r="N20" s="120"/>
      <c r="O20" s="120"/>
      <c r="P20" s="120"/>
      <c r="Q20" s="123"/>
    </row>
    <row r="21" spans="2:18" s="116" customFormat="1" ht="24.75">
      <c r="B21" s="99"/>
      <c r="C21" s="124" t="s">
        <v>80</v>
      </c>
      <c r="D21" s="125" t="s">
        <v>81</v>
      </c>
      <c r="E21" s="125"/>
      <c r="F21" s="125"/>
      <c r="G21" s="125"/>
      <c r="H21" s="125"/>
      <c r="I21" s="125"/>
      <c r="J21" s="126" t="s">
        <v>82</v>
      </c>
      <c r="K21" s="125" t="s">
        <v>83</v>
      </c>
      <c r="L21" s="125"/>
      <c r="M21" s="125"/>
      <c r="N21" s="126" t="s">
        <v>84</v>
      </c>
      <c r="O21" s="127" t="s">
        <v>85</v>
      </c>
      <c r="P21" s="125" t="s">
        <v>86</v>
      </c>
      <c r="Q21" s="125" t="s">
        <v>87</v>
      </c>
      <c r="R21" s="128" t="s">
        <v>88</v>
      </c>
    </row>
    <row r="22" spans="2:18" s="4" customFormat="1" ht="9.75" customHeight="1">
      <c r="B22" s="129"/>
      <c r="C22" s="120"/>
      <c r="D22" s="130"/>
      <c r="E22" s="131"/>
      <c r="F22" s="131"/>
      <c r="G22" s="131"/>
      <c r="H22" s="131"/>
      <c r="I22" s="131"/>
      <c r="J22" s="132"/>
      <c r="K22" s="133"/>
      <c r="L22" s="133"/>
      <c r="M22" s="133"/>
      <c r="N22" s="130"/>
      <c r="O22" s="130"/>
      <c r="P22" s="130"/>
      <c r="Q22" s="130"/>
      <c r="R22" s="130"/>
    </row>
    <row r="23" spans="3:18" ht="15" customHeight="1">
      <c r="C23" s="134" t="s">
        <v>89</v>
      </c>
      <c r="D23" s="88">
        <v>1</v>
      </c>
      <c r="E23" s="88" t="str">
        <f aca="true" t="shared" si="4" ref="E23:E32">C10</f>
        <v> LPA 1</v>
      </c>
      <c r="F23" s="88"/>
      <c r="G23" s="88"/>
      <c r="H23" s="88"/>
      <c r="I23" s="88"/>
      <c r="J23" s="88">
        <f>R10-R11</f>
        <v>0</v>
      </c>
      <c r="K23" s="73">
        <f aca="true" t="shared" si="5" ref="K23:K28">SUM(D10+E10+F10+G10+H10+I10+K10+L10+M10+O10+P10)</f>
        <v>0</v>
      </c>
      <c r="L23" s="73">
        <f>SUM(D11+E11+F11+G11+H11+I11+K11+L11+M11+O11+P11)</f>
        <v>0</v>
      </c>
      <c r="M23" s="73">
        <f>SUM(K23-L23)</f>
        <v>0</v>
      </c>
      <c r="N23" s="135">
        <f aca="true" t="shared" si="6" ref="N23:N28">IF(R10&gt;1,1,0)</f>
        <v>0</v>
      </c>
      <c r="O23" s="136">
        <f aca="true" t="shared" si="7" ref="O23:O32">+IF(R10&lt;18,1,0)</f>
        <v>1</v>
      </c>
      <c r="P23" s="136">
        <f aca="true" t="shared" si="8" ref="P23:P29">COUNTIF(R10,18)*1</f>
        <v>0</v>
      </c>
      <c r="Q23" s="136">
        <f aca="true" t="shared" si="9" ref="Q23:Q28">+IF(R10&gt;18,1,0)</f>
        <v>0</v>
      </c>
      <c r="R23" s="137">
        <f>SUM(O23*1+P23*2+Q23*3)</f>
        <v>1</v>
      </c>
    </row>
    <row r="24" spans="3:18" ht="15" customHeight="1">
      <c r="C24" s="120"/>
      <c r="D24" s="88">
        <v>2</v>
      </c>
      <c r="E24" s="88" t="str">
        <f t="shared" si="4"/>
        <v>FONTENAY 1</v>
      </c>
      <c r="F24" s="88"/>
      <c r="G24" s="88"/>
      <c r="H24" s="88"/>
      <c r="I24" s="88"/>
      <c r="J24" s="88">
        <f>R11-R10</f>
        <v>0</v>
      </c>
      <c r="K24" s="73">
        <f t="shared" si="5"/>
        <v>0</v>
      </c>
      <c r="L24" s="73">
        <f>SUM(D10+E10+F10+G10+H10+K10+L10+M10+O10+P10+I10)</f>
        <v>0</v>
      </c>
      <c r="M24" s="73">
        <f aca="true" t="shared" si="10" ref="M24:M32">SUM(K24-L24)</f>
        <v>0</v>
      </c>
      <c r="N24" s="135">
        <f t="shared" si="6"/>
        <v>0</v>
      </c>
      <c r="O24" s="136">
        <f t="shared" si="7"/>
        <v>1</v>
      </c>
      <c r="P24" s="136">
        <f t="shared" si="8"/>
        <v>0</v>
      </c>
      <c r="Q24" s="136">
        <f t="shared" si="9"/>
        <v>0</v>
      </c>
      <c r="R24" s="137">
        <f aca="true" t="shared" si="11" ref="R24:R32">SUM(O24*1+P24*2+Q24*3)</f>
        <v>1</v>
      </c>
    </row>
    <row r="25" spans="4:18" ht="15" customHeight="1">
      <c r="D25" s="88">
        <v>3</v>
      </c>
      <c r="E25" s="88" t="s">
        <v>37</v>
      </c>
      <c r="F25" s="88"/>
      <c r="G25" s="88"/>
      <c r="H25" s="88"/>
      <c r="I25" s="88"/>
      <c r="J25" s="88">
        <f>R12-R13</f>
        <v>0</v>
      </c>
      <c r="K25" s="73">
        <f t="shared" si="5"/>
        <v>0</v>
      </c>
      <c r="L25" s="73">
        <f>SUM(D13+E13+F13+G13+H13+I13+K13+L13+M13+O13+P13)</f>
        <v>0</v>
      </c>
      <c r="M25" s="73">
        <f t="shared" si="10"/>
        <v>0</v>
      </c>
      <c r="N25" s="135">
        <f t="shared" si="6"/>
        <v>0</v>
      </c>
      <c r="O25" s="136">
        <f t="shared" si="7"/>
        <v>1</v>
      </c>
      <c r="P25" s="136">
        <f t="shared" si="8"/>
        <v>0</v>
      </c>
      <c r="Q25" s="136">
        <f t="shared" si="9"/>
        <v>0</v>
      </c>
      <c r="R25" s="137">
        <f t="shared" si="11"/>
        <v>1</v>
      </c>
    </row>
    <row r="26" spans="4:18" ht="15" customHeight="1">
      <c r="D26" s="88">
        <v>4</v>
      </c>
      <c r="E26" s="88" t="str">
        <f t="shared" si="4"/>
        <v>MALAKOFF 1</v>
      </c>
      <c r="F26" s="88"/>
      <c r="G26" s="88"/>
      <c r="H26" s="88"/>
      <c r="I26" s="88"/>
      <c r="J26" s="88">
        <f>R13-R12</f>
        <v>0</v>
      </c>
      <c r="K26" s="73">
        <f t="shared" si="5"/>
        <v>0</v>
      </c>
      <c r="L26" s="73">
        <f>SUM(D12+E12+F12+G12+H12+I12+K12+L12+M12+O12+P12)</f>
        <v>0</v>
      </c>
      <c r="M26" s="73">
        <f t="shared" si="10"/>
        <v>0</v>
      </c>
      <c r="N26" s="135">
        <f t="shared" si="6"/>
        <v>0</v>
      </c>
      <c r="O26" s="136">
        <f t="shared" si="7"/>
        <v>1</v>
      </c>
      <c r="P26" s="136">
        <f t="shared" si="8"/>
        <v>0</v>
      </c>
      <c r="Q26" s="136">
        <f t="shared" si="9"/>
        <v>0</v>
      </c>
      <c r="R26" s="137">
        <f>SUM(O26*1+P26*2+Q26*3)</f>
        <v>1</v>
      </c>
    </row>
    <row r="27" spans="4:18" ht="15" customHeight="1">
      <c r="D27" s="88">
        <v>5</v>
      </c>
      <c r="E27" s="88" t="str">
        <f t="shared" si="4"/>
        <v>PCG 1</v>
      </c>
      <c r="F27" s="88"/>
      <c r="G27" s="88"/>
      <c r="H27" s="88"/>
      <c r="I27" s="88"/>
      <c r="J27" s="88">
        <f>R14-R15</f>
        <v>0</v>
      </c>
      <c r="K27" s="73">
        <f t="shared" si="5"/>
        <v>0</v>
      </c>
      <c r="L27" s="73">
        <f>SUM(D15:I15,K15:M15,O15:P15)</f>
        <v>0</v>
      </c>
      <c r="M27" s="73">
        <f t="shared" si="10"/>
        <v>0</v>
      </c>
      <c r="N27" s="135">
        <f t="shared" si="6"/>
        <v>0</v>
      </c>
      <c r="O27" s="136">
        <f t="shared" si="7"/>
        <v>1</v>
      </c>
      <c r="P27" s="136">
        <f t="shared" si="8"/>
        <v>0</v>
      </c>
      <c r="Q27" s="136">
        <f t="shared" si="9"/>
        <v>0</v>
      </c>
      <c r="R27" s="137">
        <f>SUM(O27*1+P27*2+Q27*3)</f>
        <v>1</v>
      </c>
    </row>
    <row r="28" spans="4:18" ht="15" customHeight="1">
      <c r="D28" s="88">
        <v>6</v>
      </c>
      <c r="E28" s="88" t="str">
        <f t="shared" si="4"/>
        <v>BAGNEUX 1</v>
      </c>
      <c r="F28" s="88"/>
      <c r="G28" s="88"/>
      <c r="H28" s="88"/>
      <c r="I28" s="88"/>
      <c r="J28" s="88">
        <f>R15-R14</f>
        <v>0</v>
      </c>
      <c r="K28" s="73">
        <f t="shared" si="5"/>
        <v>0</v>
      </c>
      <c r="L28" s="73">
        <f>SUM(D14+E14+F14+G14+H14+I14+K14+L14+M14+O14+P14)</f>
        <v>0</v>
      </c>
      <c r="M28" s="73">
        <f t="shared" si="10"/>
        <v>0</v>
      </c>
      <c r="N28" s="135">
        <f t="shared" si="6"/>
        <v>0</v>
      </c>
      <c r="O28" s="136">
        <f t="shared" si="7"/>
        <v>1</v>
      </c>
      <c r="P28" s="136">
        <f t="shared" si="8"/>
        <v>0</v>
      </c>
      <c r="Q28" s="136">
        <f t="shared" si="9"/>
        <v>0</v>
      </c>
      <c r="R28" s="137">
        <f>SUM(O28*1+P28*2+Q28*3)</f>
        <v>1</v>
      </c>
    </row>
    <row r="29" spans="4:18" ht="15" customHeight="1">
      <c r="D29" s="88">
        <v>7</v>
      </c>
      <c r="E29" s="88" t="str">
        <f t="shared" si="4"/>
        <v>CHATILLON 1</v>
      </c>
      <c r="F29" s="88"/>
      <c r="G29" s="88"/>
      <c r="H29" s="88"/>
      <c r="I29" s="88"/>
      <c r="J29" s="88">
        <f>R16-R17</f>
        <v>0</v>
      </c>
      <c r="K29" s="73">
        <f>SUM(D16+E16+F16+G16+H16+I16+K16+L16+M16+O16+P16)</f>
        <v>0</v>
      </c>
      <c r="L29" s="73">
        <f>SUM(D17:I17,K17:M17,O17:P17)</f>
        <v>0</v>
      </c>
      <c r="M29" s="73">
        <f t="shared" si="10"/>
        <v>0</v>
      </c>
      <c r="N29" s="135">
        <f>IF(R14&gt;1,1,0)</f>
        <v>0</v>
      </c>
      <c r="O29" s="136">
        <f t="shared" si="7"/>
        <v>1</v>
      </c>
      <c r="P29" s="136">
        <f t="shared" si="8"/>
        <v>0</v>
      </c>
      <c r="Q29" s="136">
        <f>+IF(R16&gt;18,1,0)</f>
        <v>0</v>
      </c>
      <c r="R29" s="137">
        <f t="shared" si="11"/>
        <v>1</v>
      </c>
    </row>
    <row r="30" spans="4:18" ht="15" customHeight="1">
      <c r="D30" s="88">
        <v>8</v>
      </c>
      <c r="E30" s="88" t="str">
        <f t="shared" si="4"/>
        <v>PLESSIS ROBINSON 1</v>
      </c>
      <c r="F30" s="88"/>
      <c r="G30" s="88"/>
      <c r="H30" s="88"/>
      <c r="I30" s="88"/>
      <c r="J30" s="88">
        <f>R17-R16</f>
        <v>0</v>
      </c>
      <c r="K30" s="73">
        <f>SUM(D17+E17+F17+G17+H17+I17+K17+L17+M17+O17+P17)</f>
        <v>0</v>
      </c>
      <c r="L30" s="138">
        <f>SUM(E16+D16+F16+G16+H16+I16+K16+L16+M16+O16+P16)</f>
        <v>0</v>
      </c>
      <c r="M30" s="73">
        <f t="shared" si="10"/>
        <v>0</v>
      </c>
      <c r="N30" s="135">
        <f>IF(R15&gt;1,1,0)</f>
        <v>0</v>
      </c>
      <c r="O30" s="136">
        <f t="shared" si="7"/>
        <v>1</v>
      </c>
      <c r="P30" s="136">
        <f>COUNTIF(R17,18)*1</f>
        <v>0</v>
      </c>
      <c r="Q30" s="136">
        <f>+IF(R17&gt;18,1,0)</f>
        <v>0</v>
      </c>
      <c r="R30" s="137">
        <f t="shared" si="11"/>
        <v>1</v>
      </c>
    </row>
    <row r="31" spans="4:18" ht="15" customHeight="1">
      <c r="D31" s="88">
        <v>9</v>
      </c>
      <c r="E31" s="88" t="str">
        <f t="shared" si="4"/>
        <v>A S B R 1</v>
      </c>
      <c r="F31" s="88"/>
      <c r="G31" s="88"/>
      <c r="H31" s="88"/>
      <c r="I31" s="88"/>
      <c r="J31" s="88">
        <f>R18-R19</f>
        <v>0</v>
      </c>
      <c r="K31" s="73">
        <f>SUM(D18+E18+F18+G18+H18+I18+K18+L18+M18+O18+P18)</f>
        <v>0</v>
      </c>
      <c r="L31" s="139">
        <f>SUM(D19+E19+F19+G19+H19+I19+K19+L19+M19+O19+P19)</f>
        <v>0</v>
      </c>
      <c r="M31" s="73">
        <f t="shared" si="10"/>
        <v>0</v>
      </c>
      <c r="N31" s="135">
        <f>IF(R18&gt;1,1,0)</f>
        <v>0</v>
      </c>
      <c r="O31" s="136">
        <f t="shared" si="7"/>
        <v>1</v>
      </c>
      <c r="P31" s="136">
        <f>COUNTIF(R18,18)*1</f>
        <v>0</v>
      </c>
      <c r="Q31" s="136">
        <f>+IF(R18&gt;18,1,0)</f>
        <v>0</v>
      </c>
      <c r="R31" s="137">
        <f t="shared" si="11"/>
        <v>1</v>
      </c>
    </row>
    <row r="32" spans="4:18" ht="15">
      <c r="D32" s="88">
        <v>10</v>
      </c>
      <c r="E32" s="88" t="str">
        <f t="shared" si="4"/>
        <v>A P V H 1</v>
      </c>
      <c r="F32" s="88"/>
      <c r="G32" s="88"/>
      <c r="H32" s="88"/>
      <c r="I32" s="88"/>
      <c r="J32" s="88">
        <f>R19-R18</f>
        <v>0</v>
      </c>
      <c r="K32" s="73">
        <f>SUM(D19+E19+F19+G19+H19+I19+K19+L19+M19+O19+P19)</f>
        <v>0</v>
      </c>
      <c r="L32" s="139">
        <f>SUM(D18+E18+F18+G18+H18+I18+K18+L18+M18+O18+P18)</f>
        <v>0</v>
      </c>
      <c r="M32" s="73">
        <f t="shared" si="10"/>
        <v>0</v>
      </c>
      <c r="N32" s="135">
        <f>IF(R19&gt;1,1,0)</f>
        <v>0</v>
      </c>
      <c r="O32" s="136">
        <f t="shared" si="7"/>
        <v>1</v>
      </c>
      <c r="P32" s="136">
        <f>COUNTIF(R19,18)*1</f>
        <v>0</v>
      </c>
      <c r="Q32" s="136">
        <f>+IF(R19&gt;18,1,0)</f>
        <v>0</v>
      </c>
      <c r="R32" s="137">
        <f t="shared" si="11"/>
        <v>1</v>
      </c>
    </row>
    <row r="34" ht="15">
      <c r="K34" s="120"/>
    </row>
    <row r="35" spans="5:18" ht="15">
      <c r="E35" s="140"/>
      <c r="F35" s="4"/>
      <c r="G35" s="4"/>
      <c r="H35" s="4"/>
      <c r="I35" s="4"/>
      <c r="J35" s="24"/>
      <c r="K35" s="24"/>
      <c r="L35" s="24"/>
      <c r="M35" s="24"/>
      <c r="N35" s="120"/>
      <c r="O35" s="120"/>
      <c r="P35" s="120"/>
      <c r="Q35" s="120"/>
      <c r="R35" s="123"/>
    </row>
    <row r="36" spans="5:18" ht="15">
      <c r="E36" s="140"/>
      <c r="F36" s="4"/>
      <c r="G36" s="4"/>
      <c r="H36" s="4"/>
      <c r="I36" s="4"/>
      <c r="J36" s="24"/>
      <c r="K36" s="24"/>
      <c r="L36" s="4"/>
      <c r="M36" s="24"/>
      <c r="N36" s="120"/>
      <c r="O36" s="120"/>
      <c r="P36" s="120"/>
      <c r="Q36" s="120"/>
      <c r="R36" s="123"/>
    </row>
    <row r="37" spans="5:18" ht="15">
      <c r="E37" s="140"/>
      <c r="F37" s="4"/>
      <c r="G37" s="4"/>
      <c r="H37" s="4"/>
      <c r="I37" s="4"/>
      <c r="J37" s="24"/>
      <c r="K37" s="24"/>
      <c r="L37" s="24"/>
      <c r="M37" s="24"/>
      <c r="N37" s="120"/>
      <c r="O37" s="120"/>
      <c r="P37" s="120"/>
      <c r="Q37" s="120"/>
      <c r="R37" s="123"/>
    </row>
    <row r="38" spans="5:18" ht="15">
      <c r="E38" s="140"/>
      <c r="F38" s="4"/>
      <c r="G38" s="4"/>
      <c r="H38" s="4"/>
      <c r="I38" s="4"/>
      <c r="J38" s="24"/>
      <c r="K38" s="24"/>
      <c r="L38" s="24"/>
      <c r="M38" s="24"/>
      <c r="N38" s="120"/>
      <c r="O38" s="120"/>
      <c r="P38" s="120"/>
      <c r="Q38" s="120"/>
      <c r="R38" s="123"/>
    </row>
  </sheetData>
  <sheetProtection sheet="1" objects="1" scenarios="1"/>
  <mergeCells count="19">
    <mergeCell ref="C1:R1"/>
    <mergeCell ref="C3:R3"/>
    <mergeCell ref="C5:R5"/>
    <mergeCell ref="J6:M6"/>
    <mergeCell ref="D8:I8"/>
    <mergeCell ref="K8:M8"/>
    <mergeCell ref="O8:P8"/>
    <mergeCell ref="D21:I21"/>
    <mergeCell ref="K21:M21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</mergeCells>
  <printOptions/>
  <pageMargins left="0.19652777777777777" right="0" top="0.39375" bottom="0.393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5">
      <selection activeCell="C10" sqref="C10"/>
    </sheetView>
  </sheetViews>
  <sheetFormatPr defaultColWidth="11.421875" defaultRowHeight="12.75"/>
  <cols>
    <col min="1" max="1" width="1.57421875" style="0" customWidth="1"/>
    <col min="2" max="2" width="5.00390625" style="99" customWidth="1"/>
    <col min="3" max="3" width="22.8515625" style="100" customWidth="1"/>
    <col min="4" max="9" width="5.57421875" style="0" customWidth="1"/>
    <col min="11" max="13" width="5.57421875" style="0" customWidth="1"/>
    <col min="15" max="16" width="5.57421875" style="0" customWidth="1"/>
  </cols>
  <sheetData>
    <row r="1" spans="3:18" ht="17.25">
      <c r="C1" s="101" t="s">
        <v>70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ht="7.5" customHeight="1"/>
    <row r="3" spans="2:18" s="102" customFormat="1" ht="18">
      <c r="B3" s="99"/>
      <c r="C3" s="101" t="s">
        <v>71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ht="6" customHeight="1"/>
    <row r="5" spans="3:18" ht="17.25">
      <c r="C5" s="101" t="s">
        <v>93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3:18" ht="15">
      <c r="C6" s="99"/>
      <c r="D6" s="103" t="s">
        <v>73</v>
      </c>
      <c r="E6" s="99"/>
      <c r="F6" s="99"/>
      <c r="G6" s="99"/>
      <c r="H6" s="99"/>
      <c r="I6" s="99"/>
      <c r="J6" s="104" t="s">
        <v>67</v>
      </c>
      <c r="K6" s="104"/>
      <c r="L6" s="104"/>
      <c r="M6" s="104"/>
      <c r="N6" s="99"/>
      <c r="O6" s="99"/>
      <c r="P6" s="99"/>
      <c r="Q6" s="99"/>
      <c r="R6" s="99"/>
    </row>
    <row r="7" ht="6.75" customHeight="1"/>
    <row r="8" spans="3:18" ht="15">
      <c r="C8" s="105" t="s">
        <v>74</v>
      </c>
      <c r="D8" s="105" t="s">
        <v>75</v>
      </c>
      <c r="E8" s="105"/>
      <c r="F8" s="105"/>
      <c r="G8" s="105"/>
      <c r="H8" s="105"/>
      <c r="I8" s="105"/>
      <c r="J8" s="88" t="s">
        <v>76</v>
      </c>
      <c r="K8" s="105" t="s">
        <v>77</v>
      </c>
      <c r="L8" s="105"/>
      <c r="M8" s="105"/>
      <c r="N8" s="88" t="s">
        <v>76</v>
      </c>
      <c r="O8" s="105" t="s">
        <v>78</v>
      </c>
      <c r="P8" s="105"/>
      <c r="Q8" s="88" t="s">
        <v>76</v>
      </c>
      <c r="R8" s="88" t="s">
        <v>79</v>
      </c>
    </row>
    <row r="10" spans="1:18" ht="15">
      <c r="A10" s="106"/>
      <c r="B10" s="105">
        <v>1</v>
      </c>
      <c r="C10" s="88" t="s">
        <v>57</v>
      </c>
      <c r="D10" s="107"/>
      <c r="E10" s="107"/>
      <c r="F10" s="107"/>
      <c r="G10" s="107"/>
      <c r="H10" s="107"/>
      <c r="I10" s="107"/>
      <c r="J10" s="108">
        <f>COUNTIF(D10:I10,13)*2</f>
        <v>0</v>
      </c>
      <c r="K10" s="109"/>
      <c r="L10" s="109"/>
      <c r="M10" s="109"/>
      <c r="N10" s="108">
        <f>COUNTIF(K10:M10,13)*4</f>
        <v>0</v>
      </c>
      <c r="O10" s="107"/>
      <c r="P10" s="107"/>
      <c r="Q10" s="108">
        <f>COUNTIF(O10:P10,13)*6</f>
        <v>0</v>
      </c>
      <c r="R10" s="110">
        <f aca="true" t="shared" si="0" ref="R10:R19">Q10+N10+J10</f>
        <v>0</v>
      </c>
    </row>
    <row r="11" spans="1:18" ht="15">
      <c r="A11" s="106"/>
      <c r="B11" s="105">
        <v>2</v>
      </c>
      <c r="C11" s="88" t="s">
        <v>45</v>
      </c>
      <c r="D11" s="107"/>
      <c r="E11" s="107"/>
      <c r="F11" s="107"/>
      <c r="G11" s="107"/>
      <c r="H11" s="107"/>
      <c r="I11" s="107"/>
      <c r="J11" s="108">
        <f aca="true" t="shared" si="1" ref="J11:J19">COUNTIF(D11:I11,13)*2</f>
        <v>0</v>
      </c>
      <c r="K11" s="109"/>
      <c r="L11" s="109"/>
      <c r="M11" s="109"/>
      <c r="N11" s="108">
        <f aca="true" t="shared" si="2" ref="N11:N19">COUNTIF(K11:M11,13)*4</f>
        <v>0</v>
      </c>
      <c r="O11" s="107"/>
      <c r="P11" s="107"/>
      <c r="Q11" s="108">
        <f aca="true" t="shared" si="3" ref="Q11:Q19">COUNTIF(O11:P11,13)*6</f>
        <v>0</v>
      </c>
      <c r="R11" s="111">
        <f t="shared" si="0"/>
        <v>0</v>
      </c>
    </row>
    <row r="12" spans="1:18" ht="15">
      <c r="A12" s="106"/>
      <c r="B12" s="112">
        <v>3</v>
      </c>
      <c r="C12" s="88" t="s">
        <v>41</v>
      </c>
      <c r="D12" s="107"/>
      <c r="E12" s="107"/>
      <c r="F12" s="107"/>
      <c r="G12" s="107"/>
      <c r="H12" s="107"/>
      <c r="I12" s="107"/>
      <c r="J12" s="108">
        <f t="shared" si="1"/>
        <v>0</v>
      </c>
      <c r="K12" s="109"/>
      <c r="L12" s="109"/>
      <c r="M12" s="109"/>
      <c r="N12" s="108">
        <f t="shared" si="2"/>
        <v>0</v>
      </c>
      <c r="O12" s="107"/>
      <c r="P12" s="107"/>
      <c r="Q12" s="108">
        <f t="shared" si="3"/>
        <v>0</v>
      </c>
      <c r="R12" s="110">
        <f t="shared" si="0"/>
        <v>0</v>
      </c>
    </row>
    <row r="13" spans="1:18" ht="15">
      <c r="A13" s="106"/>
      <c r="B13" s="112">
        <v>4</v>
      </c>
      <c r="C13" s="88" t="s">
        <v>43</v>
      </c>
      <c r="D13" s="107"/>
      <c r="E13" s="107"/>
      <c r="F13" s="107"/>
      <c r="G13" s="107"/>
      <c r="H13" s="107"/>
      <c r="I13" s="107"/>
      <c r="J13" s="108">
        <f t="shared" si="1"/>
        <v>0</v>
      </c>
      <c r="K13" s="109"/>
      <c r="L13" s="109"/>
      <c r="M13" s="109"/>
      <c r="N13" s="108">
        <f t="shared" si="2"/>
        <v>0</v>
      </c>
      <c r="O13" s="107"/>
      <c r="P13" s="107"/>
      <c r="Q13" s="108">
        <f t="shared" si="3"/>
        <v>0</v>
      </c>
      <c r="R13" s="111">
        <f t="shared" si="0"/>
        <v>0</v>
      </c>
    </row>
    <row r="14" spans="1:18" ht="15">
      <c r="A14" s="106"/>
      <c r="B14" s="113">
        <v>5</v>
      </c>
      <c r="C14" s="88" t="s">
        <v>37</v>
      </c>
      <c r="D14" s="107"/>
      <c r="E14" s="107"/>
      <c r="F14" s="107"/>
      <c r="G14" s="107"/>
      <c r="H14" s="107"/>
      <c r="I14" s="107"/>
      <c r="J14" s="108">
        <f t="shared" si="1"/>
        <v>0</v>
      </c>
      <c r="K14" s="109"/>
      <c r="L14" s="109"/>
      <c r="M14" s="109"/>
      <c r="N14" s="108">
        <f t="shared" si="2"/>
        <v>0</v>
      </c>
      <c r="O14" s="107"/>
      <c r="P14" s="107"/>
      <c r="Q14" s="108">
        <f t="shared" si="3"/>
        <v>0</v>
      </c>
      <c r="R14" s="110">
        <f t="shared" si="0"/>
        <v>0</v>
      </c>
    </row>
    <row r="15" spans="1:18" ht="15">
      <c r="A15" s="106"/>
      <c r="B15" s="105">
        <v>6</v>
      </c>
      <c r="C15" s="88" t="s">
        <v>39</v>
      </c>
      <c r="D15" s="107"/>
      <c r="E15" s="107"/>
      <c r="F15" s="107"/>
      <c r="G15" s="107"/>
      <c r="H15" s="107"/>
      <c r="I15" s="107"/>
      <c r="J15" s="108">
        <f t="shared" si="1"/>
        <v>0</v>
      </c>
      <c r="K15" s="109"/>
      <c r="L15" s="109"/>
      <c r="M15" s="109"/>
      <c r="N15" s="108">
        <f t="shared" si="2"/>
        <v>0</v>
      </c>
      <c r="O15" s="107"/>
      <c r="P15" s="107"/>
      <c r="Q15" s="108">
        <f t="shared" si="3"/>
        <v>0</v>
      </c>
      <c r="R15" s="111">
        <f t="shared" si="0"/>
        <v>0</v>
      </c>
    </row>
    <row r="16" spans="1:18" ht="15">
      <c r="A16" s="106"/>
      <c r="B16" s="112">
        <v>7</v>
      </c>
      <c r="C16" s="88" t="s">
        <v>42</v>
      </c>
      <c r="D16" s="107"/>
      <c r="E16" s="107"/>
      <c r="F16" s="107"/>
      <c r="G16" s="107"/>
      <c r="H16" s="107"/>
      <c r="I16" s="107"/>
      <c r="J16" s="108">
        <f t="shared" si="1"/>
        <v>0</v>
      </c>
      <c r="K16" s="109"/>
      <c r="L16" s="109"/>
      <c r="M16" s="109"/>
      <c r="N16" s="108">
        <f t="shared" si="2"/>
        <v>0</v>
      </c>
      <c r="O16" s="107"/>
      <c r="P16" s="107"/>
      <c r="Q16" s="108">
        <f t="shared" si="3"/>
        <v>0</v>
      </c>
      <c r="R16" s="111">
        <f t="shared" si="0"/>
        <v>0</v>
      </c>
    </row>
    <row r="17" spans="1:18" ht="15">
      <c r="A17" s="106"/>
      <c r="B17" s="112">
        <v>8</v>
      </c>
      <c r="C17" s="88" t="s">
        <v>58</v>
      </c>
      <c r="D17" s="107"/>
      <c r="E17" s="107"/>
      <c r="F17" s="107"/>
      <c r="G17" s="107"/>
      <c r="H17" s="107"/>
      <c r="I17" s="107"/>
      <c r="J17" s="108">
        <f t="shared" si="1"/>
        <v>0</v>
      </c>
      <c r="K17" s="109"/>
      <c r="L17" s="109"/>
      <c r="M17" s="109"/>
      <c r="N17" s="108">
        <f t="shared" si="2"/>
        <v>0</v>
      </c>
      <c r="O17" s="107"/>
      <c r="P17" s="107"/>
      <c r="Q17" s="108">
        <f t="shared" si="3"/>
        <v>0</v>
      </c>
      <c r="R17" s="111">
        <f t="shared" si="0"/>
        <v>0</v>
      </c>
    </row>
    <row r="18" spans="1:18" ht="15">
      <c r="A18" s="106"/>
      <c r="B18" s="112">
        <v>9</v>
      </c>
      <c r="C18" s="88" t="s">
        <v>38</v>
      </c>
      <c r="D18" s="107"/>
      <c r="E18" s="107"/>
      <c r="F18" s="107"/>
      <c r="G18" s="107"/>
      <c r="H18" s="107"/>
      <c r="I18" s="107"/>
      <c r="J18" s="108">
        <f t="shared" si="1"/>
        <v>0</v>
      </c>
      <c r="K18" s="109"/>
      <c r="L18" s="109"/>
      <c r="M18" s="109"/>
      <c r="N18" s="108">
        <f t="shared" si="2"/>
        <v>0</v>
      </c>
      <c r="O18" s="107"/>
      <c r="P18" s="107"/>
      <c r="Q18" s="108">
        <f t="shared" si="3"/>
        <v>0</v>
      </c>
      <c r="R18" s="110">
        <f t="shared" si="0"/>
        <v>0</v>
      </c>
    </row>
    <row r="19" spans="1:18" ht="15">
      <c r="A19" s="106"/>
      <c r="B19" s="112">
        <v>10</v>
      </c>
      <c r="C19" s="88" t="s">
        <v>59</v>
      </c>
      <c r="D19" s="107"/>
      <c r="E19" s="107"/>
      <c r="F19" s="107"/>
      <c r="G19" s="107"/>
      <c r="H19" s="107"/>
      <c r="I19" s="107"/>
      <c r="J19" s="114">
        <f t="shared" si="1"/>
        <v>0</v>
      </c>
      <c r="K19" s="109"/>
      <c r="L19" s="109"/>
      <c r="M19" s="109"/>
      <c r="N19" s="115">
        <f t="shared" si="2"/>
        <v>0</v>
      </c>
      <c r="O19" s="107"/>
      <c r="P19" s="107"/>
      <c r="Q19" s="114">
        <f t="shared" si="3"/>
        <v>0</v>
      </c>
      <c r="R19" s="111">
        <f t="shared" si="0"/>
        <v>0</v>
      </c>
    </row>
    <row r="20" spans="2:17" s="116" customFormat="1" ht="9" customHeight="1">
      <c r="B20" s="117"/>
      <c r="C20" s="118"/>
      <c r="D20" s="119"/>
      <c r="E20" s="117"/>
      <c r="F20" s="117"/>
      <c r="G20" s="117"/>
      <c r="H20" s="117"/>
      <c r="I20" s="120"/>
      <c r="J20" s="121"/>
      <c r="K20" s="120"/>
      <c r="L20" s="120"/>
      <c r="M20" s="122"/>
      <c r="N20" s="120"/>
      <c r="O20" s="120"/>
      <c r="P20" s="120"/>
      <c r="Q20" s="123"/>
    </row>
    <row r="21" spans="2:18" s="116" customFormat="1" ht="24.75">
      <c r="B21" s="99"/>
      <c r="C21" s="124" t="s">
        <v>80</v>
      </c>
      <c r="D21" s="125" t="s">
        <v>81</v>
      </c>
      <c r="E21" s="125"/>
      <c r="F21" s="125"/>
      <c r="G21" s="125"/>
      <c r="H21" s="125"/>
      <c r="I21" s="125"/>
      <c r="J21" s="126" t="s">
        <v>82</v>
      </c>
      <c r="K21" s="125" t="s">
        <v>83</v>
      </c>
      <c r="L21" s="125"/>
      <c r="M21" s="125"/>
      <c r="N21" s="126" t="s">
        <v>84</v>
      </c>
      <c r="O21" s="127" t="s">
        <v>85</v>
      </c>
      <c r="P21" s="125" t="s">
        <v>86</v>
      </c>
      <c r="Q21" s="125" t="s">
        <v>87</v>
      </c>
      <c r="R21" s="128" t="s">
        <v>88</v>
      </c>
    </row>
    <row r="22" spans="2:18" s="4" customFormat="1" ht="9.75" customHeight="1">
      <c r="B22" s="129"/>
      <c r="C22" s="120"/>
      <c r="D22" s="130"/>
      <c r="E22" s="131"/>
      <c r="F22" s="131"/>
      <c r="G22" s="131"/>
      <c r="H22" s="131"/>
      <c r="I22" s="131"/>
      <c r="J22" s="132"/>
      <c r="K22" s="133"/>
      <c r="L22" s="133"/>
      <c r="M22" s="133"/>
      <c r="N22" s="130"/>
      <c r="O22" s="130"/>
      <c r="P22" s="130"/>
      <c r="Q22" s="130"/>
      <c r="R22" s="130"/>
    </row>
    <row r="23" spans="3:18" ht="15" customHeight="1">
      <c r="C23" s="134" t="s">
        <v>89</v>
      </c>
      <c r="D23" s="88">
        <v>1</v>
      </c>
      <c r="E23" s="88" t="str">
        <f aca="true" t="shared" si="4" ref="E23:E32">C10</f>
        <v> LPA 1</v>
      </c>
      <c r="F23" s="88"/>
      <c r="G23" s="88"/>
      <c r="H23" s="88"/>
      <c r="I23" s="88"/>
      <c r="J23" s="88">
        <f>R10-R11</f>
        <v>0</v>
      </c>
      <c r="K23" s="73">
        <f aca="true" t="shared" si="5" ref="K23:K28">SUM(D10+E10+F10+G10+H10+I10+K10+L10+M10+O10+P10)</f>
        <v>0</v>
      </c>
      <c r="L23" s="73">
        <f>SUM(D11+E11+F11+G11+H11+I11+K11+L11+M11+O11+P11)</f>
        <v>0</v>
      </c>
      <c r="M23" s="73">
        <f>SUM(K23-L23)</f>
        <v>0</v>
      </c>
      <c r="N23" s="135">
        <f aca="true" t="shared" si="6" ref="N23:N28">IF(R10&gt;1,1,0)</f>
        <v>0</v>
      </c>
      <c r="O23" s="136">
        <f aca="true" t="shared" si="7" ref="O23:O32">+IF(R10&lt;18,1,0)</f>
        <v>1</v>
      </c>
      <c r="P23" s="136">
        <f aca="true" t="shared" si="8" ref="P23:P29">COUNTIF(R10,18)*1</f>
        <v>0</v>
      </c>
      <c r="Q23" s="136">
        <f aca="true" t="shared" si="9" ref="Q23:Q28">+IF(R10&gt;18,1,0)</f>
        <v>0</v>
      </c>
      <c r="R23" s="137">
        <f>SUM(O23*1+P23*2+Q23*3)</f>
        <v>1</v>
      </c>
    </row>
    <row r="24" spans="3:18" ht="15" customHeight="1">
      <c r="C24" s="120"/>
      <c r="D24" s="88">
        <v>2</v>
      </c>
      <c r="E24" s="88" t="str">
        <f t="shared" si="4"/>
        <v>MALAKOFF 1</v>
      </c>
      <c r="F24" s="88"/>
      <c r="G24" s="88"/>
      <c r="H24" s="88"/>
      <c r="I24" s="88"/>
      <c r="J24" s="88">
        <f>R11-R10</f>
        <v>0</v>
      </c>
      <c r="K24" s="73">
        <f t="shared" si="5"/>
        <v>0</v>
      </c>
      <c r="L24" s="73">
        <f>SUM(D10+E10+F10+G10+H10+K10+L10+M10+O10+P10+I10)</f>
        <v>0</v>
      </c>
      <c r="M24" s="73">
        <f aca="true" t="shared" si="10" ref="M24:M32">SUM(K24-L24)</f>
        <v>0</v>
      </c>
      <c r="N24" s="135">
        <f t="shared" si="6"/>
        <v>0</v>
      </c>
      <c r="O24" s="136">
        <f t="shared" si="7"/>
        <v>1</v>
      </c>
      <c r="P24" s="136">
        <f t="shared" si="8"/>
        <v>0</v>
      </c>
      <c r="Q24" s="136">
        <f t="shared" si="9"/>
        <v>0</v>
      </c>
      <c r="R24" s="137">
        <f aca="true" t="shared" si="11" ref="R24:R32">SUM(O24*1+P24*2+Q24*3)</f>
        <v>1</v>
      </c>
    </row>
    <row r="25" spans="4:18" ht="15" customHeight="1">
      <c r="D25" s="88">
        <v>3</v>
      </c>
      <c r="E25" s="88" t="str">
        <f t="shared" si="4"/>
        <v>FONTENAY 1</v>
      </c>
      <c r="F25" s="88"/>
      <c r="G25" s="88"/>
      <c r="H25" s="88"/>
      <c r="I25" s="88"/>
      <c r="J25" s="88">
        <f>R12-R13</f>
        <v>0</v>
      </c>
      <c r="K25" s="73">
        <f t="shared" si="5"/>
        <v>0</v>
      </c>
      <c r="L25" s="73">
        <f>SUM(D13+E13+F13+G13+H13+I13+K13+L13+M13+O13+P13)</f>
        <v>0</v>
      </c>
      <c r="M25" s="73">
        <f t="shared" si="10"/>
        <v>0</v>
      </c>
      <c r="N25" s="135">
        <f t="shared" si="6"/>
        <v>0</v>
      </c>
      <c r="O25" s="136">
        <f t="shared" si="7"/>
        <v>1</v>
      </c>
      <c r="P25" s="136">
        <f t="shared" si="8"/>
        <v>0</v>
      </c>
      <c r="Q25" s="136">
        <f t="shared" si="9"/>
        <v>0</v>
      </c>
      <c r="R25" s="137">
        <f t="shared" si="11"/>
        <v>1</v>
      </c>
    </row>
    <row r="26" spans="4:18" ht="15" customHeight="1">
      <c r="D26" s="88">
        <v>4</v>
      </c>
      <c r="E26" s="88" t="str">
        <f t="shared" si="4"/>
        <v>BAGNEUX 1</v>
      </c>
      <c r="F26" s="88"/>
      <c r="G26" s="88"/>
      <c r="H26" s="88"/>
      <c r="I26" s="88"/>
      <c r="J26" s="88">
        <f>R13-R12</f>
        <v>0</v>
      </c>
      <c r="K26" s="73">
        <f t="shared" si="5"/>
        <v>0</v>
      </c>
      <c r="L26" s="73">
        <f>SUM(D12+E12+F12+G12+H12+I12+K12+L12+M12+O12+P12)</f>
        <v>0</v>
      </c>
      <c r="M26" s="73">
        <f t="shared" si="10"/>
        <v>0</v>
      </c>
      <c r="N26" s="135">
        <f t="shared" si="6"/>
        <v>0</v>
      </c>
      <c r="O26" s="136">
        <f t="shared" si="7"/>
        <v>1</v>
      </c>
      <c r="P26" s="136">
        <f t="shared" si="8"/>
        <v>0</v>
      </c>
      <c r="Q26" s="136">
        <f t="shared" si="9"/>
        <v>0</v>
      </c>
      <c r="R26" s="137">
        <f>SUM(O26*1+P26*2+Q26*3)</f>
        <v>1</v>
      </c>
    </row>
    <row r="27" spans="4:18" ht="15" customHeight="1">
      <c r="D27" s="88">
        <v>5</v>
      </c>
      <c r="E27" s="88" t="s">
        <v>37</v>
      </c>
      <c r="F27" s="88"/>
      <c r="G27" s="88"/>
      <c r="H27" s="88"/>
      <c r="I27" s="88"/>
      <c r="J27" s="88">
        <f>R14-R15</f>
        <v>0</v>
      </c>
      <c r="K27" s="73">
        <f t="shared" si="5"/>
        <v>0</v>
      </c>
      <c r="L27" s="73">
        <f>SUM(D15:I15,K15:M15,O15:P15)</f>
        <v>0</v>
      </c>
      <c r="M27" s="73">
        <f t="shared" si="10"/>
        <v>0</v>
      </c>
      <c r="N27" s="135">
        <f t="shared" si="6"/>
        <v>0</v>
      </c>
      <c r="O27" s="136">
        <f t="shared" si="7"/>
        <v>1</v>
      </c>
      <c r="P27" s="136">
        <f t="shared" si="8"/>
        <v>0</v>
      </c>
      <c r="Q27" s="136">
        <f t="shared" si="9"/>
        <v>0</v>
      </c>
      <c r="R27" s="137">
        <f>SUM(O27*1+P27*2+Q27*3)</f>
        <v>1</v>
      </c>
    </row>
    <row r="28" spans="4:18" ht="15" customHeight="1">
      <c r="D28" s="88">
        <v>6</v>
      </c>
      <c r="E28" s="88" t="str">
        <f t="shared" si="4"/>
        <v>PLESSIS ROBINSON 1</v>
      </c>
      <c r="F28" s="88"/>
      <c r="G28" s="88"/>
      <c r="H28" s="88"/>
      <c r="I28" s="88"/>
      <c r="J28" s="88">
        <f>R15-R14</f>
        <v>0</v>
      </c>
      <c r="K28" s="73">
        <f t="shared" si="5"/>
        <v>0</v>
      </c>
      <c r="L28" s="73">
        <f>SUM(D14+E14+F14+G14+H14+I14+K14+L14+M14+O14+P14)</f>
        <v>0</v>
      </c>
      <c r="M28" s="73">
        <f t="shared" si="10"/>
        <v>0</v>
      </c>
      <c r="N28" s="135">
        <f t="shared" si="6"/>
        <v>0</v>
      </c>
      <c r="O28" s="136">
        <f t="shared" si="7"/>
        <v>1</v>
      </c>
      <c r="P28" s="136">
        <f t="shared" si="8"/>
        <v>0</v>
      </c>
      <c r="Q28" s="136">
        <f t="shared" si="9"/>
        <v>0</v>
      </c>
      <c r="R28" s="137">
        <f>SUM(O28*1+P28*2+Q28*3)</f>
        <v>1</v>
      </c>
    </row>
    <row r="29" spans="4:18" ht="15" customHeight="1">
      <c r="D29" s="88">
        <v>7</v>
      </c>
      <c r="E29" s="88" t="str">
        <f t="shared" si="4"/>
        <v>PCG 1</v>
      </c>
      <c r="F29" s="88"/>
      <c r="G29" s="88"/>
      <c r="H29" s="88"/>
      <c r="I29" s="88"/>
      <c r="J29" s="88">
        <f>R16-R17</f>
        <v>0</v>
      </c>
      <c r="K29" s="73">
        <f>SUM(D16+E16+F16+G16+H16+I16+K16+L16+M16+O16+P16)</f>
        <v>0</v>
      </c>
      <c r="L29" s="73">
        <f>SUM(D17:I17,K17:M17,O17:P17)</f>
        <v>0</v>
      </c>
      <c r="M29" s="73">
        <f t="shared" si="10"/>
        <v>0</v>
      </c>
      <c r="N29" s="135">
        <f>IF(R14&gt;1,1,0)</f>
        <v>0</v>
      </c>
      <c r="O29" s="136">
        <f t="shared" si="7"/>
        <v>1</v>
      </c>
      <c r="P29" s="136">
        <f t="shared" si="8"/>
        <v>0</v>
      </c>
      <c r="Q29" s="136">
        <f>+IF(R16&gt;18,1,0)</f>
        <v>0</v>
      </c>
      <c r="R29" s="137">
        <f t="shared" si="11"/>
        <v>1</v>
      </c>
    </row>
    <row r="30" spans="4:18" ht="15" customHeight="1">
      <c r="D30" s="88">
        <v>8</v>
      </c>
      <c r="E30" s="88" t="str">
        <f t="shared" si="4"/>
        <v>A P V H 1</v>
      </c>
      <c r="F30" s="88"/>
      <c r="G30" s="88"/>
      <c r="H30" s="88"/>
      <c r="I30" s="88"/>
      <c r="J30" s="88">
        <f>R17-R16</f>
        <v>0</v>
      </c>
      <c r="K30" s="73">
        <f>SUM(D17+E17+F17+G17+H17+I17+K17+L17+M17+O17+P17)</f>
        <v>0</v>
      </c>
      <c r="L30" s="138">
        <f>SUM(E16+D16+F16+G16+H16+I16+K16+L16+M16+O16+P16)</f>
        <v>0</v>
      </c>
      <c r="M30" s="73">
        <f t="shared" si="10"/>
        <v>0</v>
      </c>
      <c r="N30" s="135">
        <f>IF(R15&gt;1,1,0)</f>
        <v>0</v>
      </c>
      <c r="O30" s="136">
        <f t="shared" si="7"/>
        <v>1</v>
      </c>
      <c r="P30" s="136">
        <f>COUNTIF(R17,18)*1</f>
        <v>0</v>
      </c>
      <c r="Q30" s="136">
        <f>+IF(R17&gt;18,1,0)</f>
        <v>0</v>
      </c>
      <c r="R30" s="137">
        <f t="shared" si="11"/>
        <v>1</v>
      </c>
    </row>
    <row r="31" spans="4:18" ht="15" customHeight="1">
      <c r="D31" s="88">
        <v>9</v>
      </c>
      <c r="E31" s="88" t="str">
        <f t="shared" si="4"/>
        <v>CHATILLON 1</v>
      </c>
      <c r="F31" s="88"/>
      <c r="G31" s="88"/>
      <c r="H31" s="88"/>
      <c r="I31" s="88"/>
      <c r="J31" s="88">
        <f>R18-R19</f>
        <v>0</v>
      </c>
      <c r="K31" s="73">
        <f>SUM(D18+E18+F18+G18+H18+I18+K18+L18+M18+O18+P18)</f>
        <v>0</v>
      </c>
      <c r="L31" s="139">
        <f>SUM(D19+E19+F19+G19+H19+I19+K19+L19+M19+O19+P19)</f>
        <v>0</v>
      </c>
      <c r="M31" s="73">
        <f t="shared" si="10"/>
        <v>0</v>
      </c>
      <c r="N31" s="135">
        <f>IF(R18&gt;1,1,0)</f>
        <v>0</v>
      </c>
      <c r="O31" s="136">
        <f t="shared" si="7"/>
        <v>1</v>
      </c>
      <c r="P31" s="136">
        <f>COUNTIF(R18,18)*1</f>
        <v>0</v>
      </c>
      <c r="Q31" s="136">
        <f>+IF(R18&gt;18,1,0)</f>
        <v>0</v>
      </c>
      <c r="R31" s="137">
        <f t="shared" si="11"/>
        <v>1</v>
      </c>
    </row>
    <row r="32" spans="4:18" ht="15">
      <c r="D32" s="88">
        <v>10</v>
      </c>
      <c r="E32" s="88" t="str">
        <f t="shared" si="4"/>
        <v>A S B R 1</v>
      </c>
      <c r="F32" s="88"/>
      <c r="G32" s="88"/>
      <c r="H32" s="88"/>
      <c r="I32" s="88"/>
      <c r="J32" s="88">
        <f>R19-R18</f>
        <v>0</v>
      </c>
      <c r="K32" s="73">
        <f>SUM(D19+E19+F19+G19+H19+I19+K19+L19+M19+O19+P19)</f>
        <v>0</v>
      </c>
      <c r="L32" s="139">
        <f>SUM(D18+E18+F18+G18+H18+I18+K18+L18+M18+O18+P18)</f>
        <v>0</v>
      </c>
      <c r="M32" s="73">
        <f t="shared" si="10"/>
        <v>0</v>
      </c>
      <c r="N32" s="135">
        <f>IF(R19&gt;1,1,0)</f>
        <v>0</v>
      </c>
      <c r="O32" s="136">
        <f t="shared" si="7"/>
        <v>1</v>
      </c>
      <c r="P32" s="136">
        <f>COUNTIF(R19,18)*1</f>
        <v>0</v>
      </c>
      <c r="Q32" s="136">
        <f>+IF(R19&gt;18,1,0)</f>
        <v>0</v>
      </c>
      <c r="R32" s="137">
        <f t="shared" si="11"/>
        <v>1</v>
      </c>
    </row>
    <row r="34" ht="15">
      <c r="K34" s="120"/>
    </row>
    <row r="35" spans="5:18" ht="15">
      <c r="E35" s="140"/>
      <c r="F35" s="4"/>
      <c r="G35" s="4"/>
      <c r="H35" s="4"/>
      <c r="I35" s="4"/>
      <c r="J35" s="24"/>
      <c r="K35" s="24"/>
      <c r="L35" s="24"/>
      <c r="M35" s="24"/>
      <c r="N35" s="120"/>
      <c r="O35" s="120"/>
      <c r="P35" s="120"/>
      <c r="Q35" s="120"/>
      <c r="R35" s="123"/>
    </row>
    <row r="36" spans="5:18" ht="15">
      <c r="E36" s="140"/>
      <c r="F36" s="4"/>
      <c r="G36" s="4"/>
      <c r="H36" s="4"/>
      <c r="I36" s="4"/>
      <c r="J36" s="24"/>
      <c r="K36" s="24"/>
      <c r="L36" s="4"/>
      <c r="M36" s="24"/>
      <c r="N36" s="120"/>
      <c r="O36" s="120"/>
      <c r="P36" s="120"/>
      <c r="Q36" s="120"/>
      <c r="R36" s="123"/>
    </row>
    <row r="37" spans="5:18" ht="15">
      <c r="E37" s="140"/>
      <c r="F37" s="4"/>
      <c r="G37" s="4"/>
      <c r="H37" s="4"/>
      <c r="I37" s="4"/>
      <c r="J37" s="24"/>
      <c r="K37" s="24"/>
      <c r="L37" s="24"/>
      <c r="M37" s="24"/>
      <c r="N37" s="120"/>
      <c r="O37" s="120"/>
      <c r="P37" s="120"/>
      <c r="Q37" s="120"/>
      <c r="R37" s="123"/>
    </row>
    <row r="38" spans="5:18" ht="15">
      <c r="E38" s="140"/>
      <c r="F38" s="4"/>
      <c r="G38" s="4"/>
      <c r="H38" s="4"/>
      <c r="I38" s="4"/>
      <c r="J38" s="24"/>
      <c r="K38" s="24"/>
      <c r="L38" s="24"/>
      <c r="M38" s="24"/>
      <c r="N38" s="120"/>
      <c r="O38" s="120"/>
      <c r="P38" s="120"/>
      <c r="Q38" s="120"/>
      <c r="R38" s="123"/>
    </row>
  </sheetData>
  <sheetProtection sheet="1" objects="1" scenarios="1"/>
  <mergeCells count="19">
    <mergeCell ref="C1:R1"/>
    <mergeCell ref="C3:R3"/>
    <mergeCell ref="C5:R5"/>
    <mergeCell ref="J6:M6"/>
    <mergeCell ref="D8:I8"/>
    <mergeCell ref="K8:M8"/>
    <mergeCell ref="O8:P8"/>
    <mergeCell ref="D21:I21"/>
    <mergeCell ref="K21:M21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</mergeCells>
  <printOptions/>
  <pageMargins left="0.19652777777777777" right="0" top="0.39375" bottom="0.393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6">
      <selection activeCell="C10" sqref="C10"/>
    </sheetView>
  </sheetViews>
  <sheetFormatPr defaultColWidth="11.421875" defaultRowHeight="12.75"/>
  <cols>
    <col min="1" max="1" width="1.57421875" style="0" customWidth="1"/>
    <col min="2" max="2" width="5.00390625" style="99" customWidth="1"/>
    <col min="3" max="3" width="22.8515625" style="100" customWidth="1"/>
    <col min="4" max="9" width="5.57421875" style="0" customWidth="1"/>
    <col min="11" max="13" width="5.57421875" style="0" customWidth="1"/>
    <col min="15" max="16" width="5.57421875" style="0" customWidth="1"/>
  </cols>
  <sheetData>
    <row r="1" spans="3:18" ht="17.25">
      <c r="C1" s="101" t="s">
        <v>70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ht="7.5" customHeight="1"/>
    <row r="3" spans="2:18" s="102" customFormat="1" ht="18">
      <c r="B3" s="99"/>
      <c r="C3" s="101" t="s">
        <v>71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ht="6" customHeight="1"/>
    <row r="5" spans="3:18" ht="17.25">
      <c r="C5" s="101" t="s">
        <v>94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3:18" ht="15">
      <c r="C6" s="99"/>
      <c r="D6" s="103" t="s">
        <v>73</v>
      </c>
      <c r="E6" s="99"/>
      <c r="F6" s="99"/>
      <c r="G6" s="99"/>
      <c r="H6" s="99"/>
      <c r="I6" s="99"/>
      <c r="J6" s="104" t="s">
        <v>68</v>
      </c>
      <c r="K6" s="104"/>
      <c r="L6" s="104"/>
      <c r="M6" s="104"/>
      <c r="N6" s="99"/>
      <c r="O6" s="99"/>
      <c r="P6" s="99"/>
      <c r="Q6" s="99"/>
      <c r="R6" s="99"/>
    </row>
    <row r="7" ht="6.75" customHeight="1"/>
    <row r="8" spans="3:18" ht="15">
      <c r="C8" s="105" t="s">
        <v>74</v>
      </c>
      <c r="D8" s="105" t="s">
        <v>75</v>
      </c>
      <c r="E8" s="105"/>
      <c r="F8" s="105"/>
      <c r="G8" s="105"/>
      <c r="H8" s="105"/>
      <c r="I8" s="105"/>
      <c r="J8" s="88" t="s">
        <v>76</v>
      </c>
      <c r="K8" s="105" t="s">
        <v>77</v>
      </c>
      <c r="L8" s="105"/>
      <c r="M8" s="105"/>
      <c r="N8" s="88" t="s">
        <v>76</v>
      </c>
      <c r="O8" s="105" t="s">
        <v>78</v>
      </c>
      <c r="P8" s="105"/>
      <c r="Q8" s="88" t="s">
        <v>76</v>
      </c>
      <c r="R8" s="88" t="s">
        <v>79</v>
      </c>
    </row>
    <row r="10" spans="1:18" ht="15">
      <c r="A10" s="106"/>
      <c r="B10" s="105">
        <v>1</v>
      </c>
      <c r="C10" s="88" t="s">
        <v>57</v>
      </c>
      <c r="D10" s="107"/>
      <c r="E10" s="107"/>
      <c r="F10" s="107"/>
      <c r="G10" s="107"/>
      <c r="H10" s="107"/>
      <c r="I10" s="107"/>
      <c r="J10" s="108">
        <f>COUNTIF(D10:I10,13)*2</f>
        <v>0</v>
      </c>
      <c r="K10" s="109"/>
      <c r="L10" s="109"/>
      <c r="M10" s="109"/>
      <c r="N10" s="108">
        <f>COUNTIF(K10:M10,13)*4</f>
        <v>0</v>
      </c>
      <c r="O10" s="107"/>
      <c r="P10" s="107"/>
      <c r="Q10" s="108">
        <f>COUNTIF(O10:P10,13)*6</f>
        <v>0</v>
      </c>
      <c r="R10" s="110">
        <f aca="true" t="shared" si="0" ref="R10:R19">Q10+N10+J10</f>
        <v>0</v>
      </c>
    </row>
    <row r="11" spans="1:18" ht="15">
      <c r="A11" s="106"/>
      <c r="B11" s="105">
        <v>2</v>
      </c>
      <c r="C11" s="88" t="s">
        <v>43</v>
      </c>
      <c r="D11" s="107"/>
      <c r="E11" s="107"/>
      <c r="F11" s="107"/>
      <c r="G11" s="107"/>
      <c r="H11" s="107"/>
      <c r="I11" s="107"/>
      <c r="J11" s="108">
        <f aca="true" t="shared" si="1" ref="J11:J19">COUNTIF(D11:I11,13)*2</f>
        <v>0</v>
      </c>
      <c r="K11" s="109"/>
      <c r="L11" s="109"/>
      <c r="M11" s="109"/>
      <c r="N11" s="108">
        <f aca="true" t="shared" si="2" ref="N11:N19">COUNTIF(K11:M11,13)*4</f>
        <v>0</v>
      </c>
      <c r="O11" s="107"/>
      <c r="P11" s="107"/>
      <c r="Q11" s="108">
        <f aca="true" t="shared" si="3" ref="Q11:Q19">COUNTIF(O11:P11,13)*6</f>
        <v>0</v>
      </c>
      <c r="R11" s="111">
        <f t="shared" si="0"/>
        <v>0</v>
      </c>
    </row>
    <row r="12" spans="1:18" ht="15">
      <c r="A12" s="106"/>
      <c r="B12" s="112">
        <v>3</v>
      </c>
      <c r="C12" s="88" t="s">
        <v>45</v>
      </c>
      <c r="D12" s="107"/>
      <c r="E12" s="107"/>
      <c r="F12" s="107"/>
      <c r="G12" s="107"/>
      <c r="H12" s="107"/>
      <c r="I12" s="107"/>
      <c r="J12" s="108">
        <f t="shared" si="1"/>
        <v>0</v>
      </c>
      <c r="K12" s="109"/>
      <c r="L12" s="109"/>
      <c r="M12" s="109"/>
      <c r="N12" s="108">
        <f t="shared" si="2"/>
        <v>0</v>
      </c>
      <c r="O12" s="107"/>
      <c r="P12" s="107"/>
      <c r="Q12" s="108">
        <f t="shared" si="3"/>
        <v>0</v>
      </c>
      <c r="R12" s="110">
        <f t="shared" si="0"/>
        <v>0</v>
      </c>
    </row>
    <row r="13" spans="1:18" ht="15">
      <c r="A13" s="106"/>
      <c r="B13" s="112">
        <v>4</v>
      </c>
      <c r="C13" s="88" t="s">
        <v>39</v>
      </c>
      <c r="D13" s="107"/>
      <c r="E13" s="107"/>
      <c r="F13" s="107"/>
      <c r="G13" s="107"/>
      <c r="H13" s="107"/>
      <c r="I13" s="107"/>
      <c r="J13" s="108">
        <f t="shared" si="1"/>
        <v>0</v>
      </c>
      <c r="K13" s="109"/>
      <c r="L13" s="109"/>
      <c r="M13" s="109"/>
      <c r="N13" s="108">
        <f t="shared" si="2"/>
        <v>0</v>
      </c>
      <c r="O13" s="107"/>
      <c r="P13" s="107"/>
      <c r="Q13" s="108">
        <f t="shared" si="3"/>
        <v>0</v>
      </c>
      <c r="R13" s="111">
        <f t="shared" si="0"/>
        <v>0</v>
      </c>
    </row>
    <row r="14" spans="1:18" ht="15">
      <c r="A14" s="106"/>
      <c r="B14" s="113">
        <v>5</v>
      </c>
      <c r="C14" s="88" t="s">
        <v>41</v>
      </c>
      <c r="D14" s="107"/>
      <c r="E14" s="107"/>
      <c r="F14" s="107"/>
      <c r="G14" s="107"/>
      <c r="H14" s="107"/>
      <c r="I14" s="107"/>
      <c r="J14" s="108">
        <f t="shared" si="1"/>
        <v>0</v>
      </c>
      <c r="K14" s="109"/>
      <c r="L14" s="109"/>
      <c r="M14" s="109"/>
      <c r="N14" s="108">
        <f t="shared" si="2"/>
        <v>0</v>
      </c>
      <c r="O14" s="107"/>
      <c r="P14" s="107"/>
      <c r="Q14" s="108">
        <f t="shared" si="3"/>
        <v>0</v>
      </c>
      <c r="R14" s="110">
        <f t="shared" si="0"/>
        <v>0</v>
      </c>
    </row>
    <row r="15" spans="1:18" ht="15">
      <c r="A15" s="106"/>
      <c r="B15" s="105">
        <v>6</v>
      </c>
      <c r="C15" s="88" t="s">
        <v>58</v>
      </c>
      <c r="D15" s="107"/>
      <c r="E15" s="107"/>
      <c r="F15" s="107"/>
      <c r="G15" s="107"/>
      <c r="H15" s="107"/>
      <c r="I15" s="107"/>
      <c r="J15" s="108">
        <f t="shared" si="1"/>
        <v>0</v>
      </c>
      <c r="K15" s="109"/>
      <c r="L15" s="109"/>
      <c r="M15" s="109"/>
      <c r="N15" s="108">
        <f t="shared" si="2"/>
        <v>0</v>
      </c>
      <c r="O15" s="107"/>
      <c r="P15" s="107"/>
      <c r="Q15" s="108">
        <f t="shared" si="3"/>
        <v>0</v>
      </c>
      <c r="R15" s="111">
        <f t="shared" si="0"/>
        <v>0</v>
      </c>
    </row>
    <row r="16" spans="1:18" ht="15">
      <c r="A16" s="106"/>
      <c r="B16" s="112">
        <v>7</v>
      </c>
      <c r="C16" s="88" t="s">
        <v>37</v>
      </c>
      <c r="D16" s="107"/>
      <c r="E16" s="107"/>
      <c r="F16" s="107"/>
      <c r="G16" s="107"/>
      <c r="H16" s="107"/>
      <c r="I16" s="107"/>
      <c r="J16" s="108">
        <f t="shared" si="1"/>
        <v>0</v>
      </c>
      <c r="K16" s="109"/>
      <c r="L16" s="109"/>
      <c r="M16" s="109"/>
      <c r="N16" s="108">
        <f t="shared" si="2"/>
        <v>0</v>
      </c>
      <c r="O16" s="107"/>
      <c r="P16" s="107"/>
      <c r="Q16" s="108">
        <f t="shared" si="3"/>
        <v>0</v>
      </c>
      <c r="R16" s="111">
        <f t="shared" si="0"/>
        <v>0</v>
      </c>
    </row>
    <row r="17" spans="1:18" ht="15">
      <c r="A17" s="106"/>
      <c r="B17" s="112">
        <v>8</v>
      </c>
      <c r="C17" s="88" t="s">
        <v>59</v>
      </c>
      <c r="D17" s="107"/>
      <c r="E17" s="107"/>
      <c r="F17" s="107"/>
      <c r="G17" s="107"/>
      <c r="H17" s="107"/>
      <c r="I17" s="107"/>
      <c r="J17" s="108">
        <f t="shared" si="1"/>
        <v>0</v>
      </c>
      <c r="K17" s="109"/>
      <c r="L17" s="109"/>
      <c r="M17" s="109"/>
      <c r="N17" s="108">
        <f t="shared" si="2"/>
        <v>0</v>
      </c>
      <c r="O17" s="107"/>
      <c r="P17" s="107"/>
      <c r="Q17" s="108">
        <f t="shared" si="3"/>
        <v>0</v>
      </c>
      <c r="R17" s="111">
        <f t="shared" si="0"/>
        <v>0</v>
      </c>
    </row>
    <row r="18" spans="1:18" ht="15">
      <c r="A18" s="106"/>
      <c r="B18" s="112">
        <v>9</v>
      </c>
      <c r="C18" s="88" t="s">
        <v>42</v>
      </c>
      <c r="D18" s="107"/>
      <c r="E18" s="107"/>
      <c r="F18" s="107"/>
      <c r="G18" s="107"/>
      <c r="H18" s="107"/>
      <c r="I18" s="107"/>
      <c r="J18" s="108">
        <f t="shared" si="1"/>
        <v>0</v>
      </c>
      <c r="K18" s="109"/>
      <c r="L18" s="109"/>
      <c r="M18" s="109"/>
      <c r="N18" s="108">
        <f t="shared" si="2"/>
        <v>0</v>
      </c>
      <c r="O18" s="107"/>
      <c r="P18" s="107"/>
      <c r="Q18" s="108">
        <f t="shared" si="3"/>
        <v>0</v>
      </c>
      <c r="R18" s="110">
        <f t="shared" si="0"/>
        <v>0</v>
      </c>
    </row>
    <row r="19" spans="1:18" ht="15">
      <c r="A19" s="106"/>
      <c r="B19" s="112">
        <v>10</v>
      </c>
      <c r="C19" s="88" t="s">
        <v>38</v>
      </c>
      <c r="D19" s="107"/>
      <c r="E19" s="107"/>
      <c r="F19" s="107"/>
      <c r="G19" s="107"/>
      <c r="H19" s="107"/>
      <c r="I19" s="107"/>
      <c r="J19" s="114">
        <f t="shared" si="1"/>
        <v>0</v>
      </c>
      <c r="K19" s="109"/>
      <c r="L19" s="109"/>
      <c r="M19" s="109"/>
      <c r="N19" s="115">
        <f t="shared" si="2"/>
        <v>0</v>
      </c>
      <c r="O19" s="107"/>
      <c r="P19" s="107"/>
      <c r="Q19" s="114">
        <f t="shared" si="3"/>
        <v>0</v>
      </c>
      <c r="R19" s="111">
        <f t="shared" si="0"/>
        <v>0</v>
      </c>
    </row>
    <row r="20" spans="2:17" s="116" customFormat="1" ht="9" customHeight="1">
      <c r="B20" s="117"/>
      <c r="C20" s="118"/>
      <c r="D20" s="119"/>
      <c r="E20" s="117"/>
      <c r="F20" s="117"/>
      <c r="G20" s="117"/>
      <c r="H20" s="117"/>
      <c r="I20" s="120"/>
      <c r="J20" s="121"/>
      <c r="K20" s="120"/>
      <c r="L20" s="120"/>
      <c r="M20" s="122"/>
      <c r="N20" s="120"/>
      <c r="O20" s="120"/>
      <c r="P20" s="120"/>
      <c r="Q20" s="123"/>
    </row>
    <row r="21" spans="2:18" s="116" customFormat="1" ht="24.75">
      <c r="B21" s="99"/>
      <c r="C21" s="124" t="s">
        <v>80</v>
      </c>
      <c r="D21" s="125" t="s">
        <v>81</v>
      </c>
      <c r="E21" s="125"/>
      <c r="F21" s="125"/>
      <c r="G21" s="125"/>
      <c r="H21" s="125"/>
      <c r="I21" s="125"/>
      <c r="J21" s="126" t="s">
        <v>82</v>
      </c>
      <c r="K21" s="125" t="s">
        <v>83</v>
      </c>
      <c r="L21" s="125"/>
      <c r="M21" s="125"/>
      <c r="N21" s="126" t="s">
        <v>84</v>
      </c>
      <c r="O21" s="127" t="s">
        <v>85</v>
      </c>
      <c r="P21" s="125" t="s">
        <v>86</v>
      </c>
      <c r="Q21" s="125" t="s">
        <v>87</v>
      </c>
      <c r="R21" s="128" t="s">
        <v>88</v>
      </c>
    </row>
    <row r="22" spans="2:18" s="4" customFormat="1" ht="9.75" customHeight="1">
      <c r="B22" s="129"/>
      <c r="C22" s="120"/>
      <c r="D22" s="130"/>
      <c r="E22" s="131"/>
      <c r="F22" s="131"/>
      <c r="G22" s="131"/>
      <c r="H22" s="131"/>
      <c r="I22" s="131"/>
      <c r="J22" s="132"/>
      <c r="K22" s="133"/>
      <c r="L22" s="133"/>
      <c r="M22" s="133"/>
      <c r="N22" s="130"/>
      <c r="O22" s="130"/>
      <c r="P22" s="130"/>
      <c r="Q22" s="130"/>
      <c r="R22" s="130"/>
    </row>
    <row r="23" spans="3:18" ht="15" customHeight="1">
      <c r="C23" s="134" t="s">
        <v>89</v>
      </c>
      <c r="D23" s="88">
        <v>1</v>
      </c>
      <c r="E23" s="88" t="str">
        <f aca="true" t="shared" si="4" ref="E23:E32">C10</f>
        <v> LPA 1</v>
      </c>
      <c r="F23" s="88"/>
      <c r="G23" s="88"/>
      <c r="H23" s="88"/>
      <c r="I23" s="88"/>
      <c r="J23" s="88">
        <f>R10-R11</f>
        <v>0</v>
      </c>
      <c r="K23" s="73">
        <f aca="true" t="shared" si="5" ref="K23:K28">SUM(D10+E10+F10+G10+H10+I10+K10+L10+M10+O10+P10)</f>
        <v>0</v>
      </c>
      <c r="L23" s="73">
        <f>SUM(D11+E11+F11+G11+H11+I11+K11+L11+M11+O11+P11)</f>
        <v>0</v>
      </c>
      <c r="M23" s="73">
        <f>SUM(K23-L23)</f>
        <v>0</v>
      </c>
      <c r="N23" s="135">
        <f aca="true" t="shared" si="6" ref="N23:N28">IF(R10&gt;1,1,0)</f>
        <v>0</v>
      </c>
      <c r="O23" s="136">
        <f aca="true" t="shared" si="7" ref="O23:O32">+IF(R10&lt;18,1,0)</f>
        <v>1</v>
      </c>
      <c r="P23" s="136">
        <f aca="true" t="shared" si="8" ref="P23:P29">COUNTIF(R10,18)*1</f>
        <v>0</v>
      </c>
      <c r="Q23" s="136">
        <f aca="true" t="shared" si="9" ref="Q23:Q28">+IF(R10&gt;18,1,0)</f>
        <v>0</v>
      </c>
      <c r="R23" s="137">
        <f>SUM(O23*1+P23*2+Q23*3)</f>
        <v>1</v>
      </c>
    </row>
    <row r="24" spans="3:18" ht="15" customHeight="1">
      <c r="C24" s="120"/>
      <c r="D24" s="88">
        <v>2</v>
      </c>
      <c r="E24" s="88" t="str">
        <f t="shared" si="4"/>
        <v>BAGNEUX 1</v>
      </c>
      <c r="F24" s="88"/>
      <c r="G24" s="88"/>
      <c r="H24" s="88"/>
      <c r="I24" s="88"/>
      <c r="J24" s="88">
        <f>R11-R10</f>
        <v>0</v>
      </c>
      <c r="K24" s="73">
        <f t="shared" si="5"/>
        <v>0</v>
      </c>
      <c r="L24" s="73">
        <f>SUM(D10+E10+F10+G10+H10+K10+L10+M10+O10+P10+I10)</f>
        <v>0</v>
      </c>
      <c r="M24" s="73">
        <f aca="true" t="shared" si="10" ref="M24:M32">SUM(K24-L24)</f>
        <v>0</v>
      </c>
      <c r="N24" s="135">
        <f t="shared" si="6"/>
        <v>0</v>
      </c>
      <c r="O24" s="136">
        <f t="shared" si="7"/>
        <v>1</v>
      </c>
      <c r="P24" s="136">
        <f t="shared" si="8"/>
        <v>0</v>
      </c>
      <c r="Q24" s="136">
        <f t="shared" si="9"/>
        <v>0</v>
      </c>
      <c r="R24" s="137">
        <f aca="true" t="shared" si="11" ref="R24:R32">SUM(O24*1+P24*2+Q24*3)</f>
        <v>1</v>
      </c>
    </row>
    <row r="25" spans="4:18" ht="15" customHeight="1">
      <c r="D25" s="88">
        <v>3</v>
      </c>
      <c r="E25" s="88" t="str">
        <f t="shared" si="4"/>
        <v>MALAKOFF 1</v>
      </c>
      <c r="F25" s="88"/>
      <c r="G25" s="88"/>
      <c r="H25" s="88"/>
      <c r="I25" s="88"/>
      <c r="J25" s="88">
        <f>R12-R13</f>
        <v>0</v>
      </c>
      <c r="K25" s="73">
        <f t="shared" si="5"/>
        <v>0</v>
      </c>
      <c r="L25" s="73">
        <f>SUM(D13+E13+F13+G13+H13+I13+K13+L13+M13+O13+P13)</f>
        <v>0</v>
      </c>
      <c r="M25" s="73">
        <f t="shared" si="10"/>
        <v>0</v>
      </c>
      <c r="N25" s="135">
        <f t="shared" si="6"/>
        <v>0</v>
      </c>
      <c r="O25" s="136">
        <f t="shared" si="7"/>
        <v>1</v>
      </c>
      <c r="P25" s="136">
        <f t="shared" si="8"/>
        <v>0</v>
      </c>
      <c r="Q25" s="136">
        <f t="shared" si="9"/>
        <v>0</v>
      </c>
      <c r="R25" s="137">
        <f t="shared" si="11"/>
        <v>1</v>
      </c>
    </row>
    <row r="26" spans="4:18" ht="15" customHeight="1">
      <c r="D26" s="88">
        <v>4</v>
      </c>
      <c r="E26" s="88" t="str">
        <f t="shared" si="4"/>
        <v>PLESSIS ROBINSON 1</v>
      </c>
      <c r="F26" s="88"/>
      <c r="G26" s="88"/>
      <c r="H26" s="88"/>
      <c r="I26" s="88"/>
      <c r="J26" s="88">
        <f>R13-R12</f>
        <v>0</v>
      </c>
      <c r="K26" s="73">
        <f t="shared" si="5"/>
        <v>0</v>
      </c>
      <c r="L26" s="73">
        <f>SUM(D12+E12+F12+G12+H12+I12+K12+L12+M12+O12+P12)</f>
        <v>0</v>
      </c>
      <c r="M26" s="73">
        <f t="shared" si="10"/>
        <v>0</v>
      </c>
      <c r="N26" s="135">
        <f t="shared" si="6"/>
        <v>0</v>
      </c>
      <c r="O26" s="136">
        <f t="shared" si="7"/>
        <v>1</v>
      </c>
      <c r="P26" s="136">
        <f t="shared" si="8"/>
        <v>0</v>
      </c>
      <c r="Q26" s="136">
        <f t="shared" si="9"/>
        <v>0</v>
      </c>
      <c r="R26" s="137">
        <f>SUM(O26*1+P26*2+Q26*3)</f>
        <v>1</v>
      </c>
    </row>
    <row r="27" spans="4:18" ht="15" customHeight="1">
      <c r="D27" s="88">
        <v>5</v>
      </c>
      <c r="E27" s="88" t="str">
        <f t="shared" si="4"/>
        <v>FONTENAY 1</v>
      </c>
      <c r="F27" s="88"/>
      <c r="G27" s="88"/>
      <c r="H27" s="88"/>
      <c r="I27" s="88"/>
      <c r="J27" s="88">
        <f>R14-R15</f>
        <v>0</v>
      </c>
      <c r="K27" s="73">
        <f t="shared" si="5"/>
        <v>0</v>
      </c>
      <c r="L27" s="73">
        <f>SUM(D15:I15,K15:M15,O15:P15)</f>
        <v>0</v>
      </c>
      <c r="M27" s="73">
        <f t="shared" si="10"/>
        <v>0</v>
      </c>
      <c r="N27" s="135">
        <f t="shared" si="6"/>
        <v>0</v>
      </c>
      <c r="O27" s="136">
        <f t="shared" si="7"/>
        <v>1</v>
      </c>
      <c r="P27" s="136">
        <f t="shared" si="8"/>
        <v>0</v>
      </c>
      <c r="Q27" s="136">
        <f t="shared" si="9"/>
        <v>0</v>
      </c>
      <c r="R27" s="137">
        <f>SUM(O27*1+P27*2+Q27*3)</f>
        <v>1</v>
      </c>
    </row>
    <row r="28" spans="4:18" ht="15" customHeight="1">
      <c r="D28" s="88">
        <v>6</v>
      </c>
      <c r="E28" s="88" t="str">
        <f t="shared" si="4"/>
        <v>A P V H 1</v>
      </c>
      <c r="F28" s="88"/>
      <c r="G28" s="88"/>
      <c r="H28" s="88"/>
      <c r="I28" s="88"/>
      <c r="J28" s="88">
        <f>R15-R14</f>
        <v>0</v>
      </c>
      <c r="K28" s="73">
        <f t="shared" si="5"/>
        <v>0</v>
      </c>
      <c r="L28" s="73">
        <f>SUM(D14+E14+F14+G14+H14+I14+K14+L14+M14+O14+P14)</f>
        <v>0</v>
      </c>
      <c r="M28" s="73">
        <f t="shared" si="10"/>
        <v>0</v>
      </c>
      <c r="N28" s="135">
        <f t="shared" si="6"/>
        <v>0</v>
      </c>
      <c r="O28" s="136">
        <f t="shared" si="7"/>
        <v>1</v>
      </c>
      <c r="P28" s="136">
        <f t="shared" si="8"/>
        <v>0</v>
      </c>
      <c r="Q28" s="136">
        <f t="shared" si="9"/>
        <v>0</v>
      </c>
      <c r="R28" s="137">
        <f>SUM(O28*1+P28*2+Q28*3)</f>
        <v>1</v>
      </c>
    </row>
    <row r="29" spans="4:18" ht="15" customHeight="1">
      <c r="D29" s="88">
        <v>7</v>
      </c>
      <c r="E29" s="88" t="s">
        <v>37</v>
      </c>
      <c r="F29" s="88"/>
      <c r="G29" s="88"/>
      <c r="H29" s="88"/>
      <c r="I29" s="88"/>
      <c r="J29" s="88">
        <f>R16-R17</f>
        <v>0</v>
      </c>
      <c r="K29" s="73">
        <f>SUM(D16+E16+F16+G16+H16+I16+K16+L16+M16+O16+P16)</f>
        <v>0</v>
      </c>
      <c r="L29" s="73">
        <f>SUM(D17:I17,K17:M17,O17:P17)</f>
        <v>0</v>
      </c>
      <c r="M29" s="73">
        <f t="shared" si="10"/>
        <v>0</v>
      </c>
      <c r="N29" s="135">
        <f>IF(R14&gt;1,1,0)</f>
        <v>0</v>
      </c>
      <c r="O29" s="136">
        <f t="shared" si="7"/>
        <v>1</v>
      </c>
      <c r="P29" s="136">
        <f t="shared" si="8"/>
        <v>0</v>
      </c>
      <c r="Q29" s="136">
        <f>+IF(R16&gt;18,1,0)</f>
        <v>0</v>
      </c>
      <c r="R29" s="137">
        <f t="shared" si="11"/>
        <v>1</v>
      </c>
    </row>
    <row r="30" spans="4:18" ht="15" customHeight="1">
      <c r="D30" s="88">
        <v>8</v>
      </c>
      <c r="E30" s="88" t="str">
        <f t="shared" si="4"/>
        <v>A S B R 1</v>
      </c>
      <c r="F30" s="88"/>
      <c r="G30" s="88"/>
      <c r="H30" s="88"/>
      <c r="I30" s="88"/>
      <c r="J30" s="88">
        <f>R17-R16</f>
        <v>0</v>
      </c>
      <c r="K30" s="73">
        <f>SUM(D17+E17+F17+G17+H17+I17+K17+L17+M17+O17+P17)</f>
        <v>0</v>
      </c>
      <c r="L30" s="138">
        <f>SUM(E16+D16+F16+G16+H16+I16+K16+L16+M16+O16+P16)</f>
        <v>0</v>
      </c>
      <c r="M30" s="73">
        <f t="shared" si="10"/>
        <v>0</v>
      </c>
      <c r="N30" s="135">
        <f>IF(R15&gt;1,1,0)</f>
        <v>0</v>
      </c>
      <c r="O30" s="136">
        <f t="shared" si="7"/>
        <v>1</v>
      </c>
      <c r="P30" s="136">
        <f>COUNTIF(R17,18)*1</f>
        <v>0</v>
      </c>
      <c r="Q30" s="136">
        <f>+IF(R17&gt;18,1,0)</f>
        <v>0</v>
      </c>
      <c r="R30" s="137">
        <f t="shared" si="11"/>
        <v>1</v>
      </c>
    </row>
    <row r="31" spans="4:18" ht="15" customHeight="1">
      <c r="D31" s="88">
        <v>9</v>
      </c>
      <c r="E31" s="88" t="str">
        <f t="shared" si="4"/>
        <v>PCG 1</v>
      </c>
      <c r="F31" s="88"/>
      <c r="G31" s="88"/>
      <c r="H31" s="88"/>
      <c r="I31" s="88"/>
      <c r="J31" s="88">
        <f>R18-R19</f>
        <v>0</v>
      </c>
      <c r="K31" s="73">
        <f>SUM(D18+E18+F18+G18+H18+I18+K18+L18+M18+O18+P18)</f>
        <v>0</v>
      </c>
      <c r="L31" s="139">
        <f>SUM(D19+E19+F19+G19+H19+I19+K19+L19+M19+O19+P19)</f>
        <v>0</v>
      </c>
      <c r="M31" s="73">
        <f t="shared" si="10"/>
        <v>0</v>
      </c>
      <c r="N31" s="135">
        <f>IF(R18&gt;1,1,0)</f>
        <v>0</v>
      </c>
      <c r="O31" s="136">
        <f t="shared" si="7"/>
        <v>1</v>
      </c>
      <c r="P31" s="136">
        <f>COUNTIF(R18,18)*1</f>
        <v>0</v>
      </c>
      <c r="Q31" s="136">
        <f>+IF(R18&gt;18,1,0)</f>
        <v>0</v>
      </c>
      <c r="R31" s="137">
        <f t="shared" si="11"/>
        <v>1</v>
      </c>
    </row>
    <row r="32" spans="4:18" ht="15">
      <c r="D32" s="88">
        <v>10</v>
      </c>
      <c r="E32" s="88" t="str">
        <f t="shared" si="4"/>
        <v>CHATILLON 1</v>
      </c>
      <c r="F32" s="88"/>
      <c r="G32" s="88"/>
      <c r="H32" s="88"/>
      <c r="I32" s="88"/>
      <c r="J32" s="88">
        <f>R19-R18</f>
        <v>0</v>
      </c>
      <c r="K32" s="73">
        <f>SUM(D19+E19+F19+G19+H19+I19+K19+L19+M19+O19+P19)</f>
        <v>0</v>
      </c>
      <c r="L32" s="139">
        <f>SUM(D18+E18+F18+G18+H18+I18+K18+L18+M18+O18+P18)</f>
        <v>0</v>
      </c>
      <c r="M32" s="73">
        <f t="shared" si="10"/>
        <v>0</v>
      </c>
      <c r="N32" s="135">
        <f>IF(R19&gt;1,1,0)</f>
        <v>0</v>
      </c>
      <c r="O32" s="136">
        <f t="shared" si="7"/>
        <v>1</v>
      </c>
      <c r="P32" s="136">
        <f>COUNTIF(R19,18)*1</f>
        <v>0</v>
      </c>
      <c r="Q32" s="136">
        <f>+IF(R19&gt;18,1,0)</f>
        <v>0</v>
      </c>
      <c r="R32" s="137">
        <f t="shared" si="11"/>
        <v>1</v>
      </c>
    </row>
    <row r="34" ht="15">
      <c r="K34" s="120"/>
    </row>
    <row r="35" spans="5:18" ht="15">
      <c r="E35" s="140"/>
      <c r="F35" s="4"/>
      <c r="G35" s="4"/>
      <c r="H35" s="4"/>
      <c r="I35" s="4"/>
      <c r="J35" s="24"/>
      <c r="K35" s="24"/>
      <c r="L35" s="24"/>
      <c r="M35" s="24"/>
      <c r="N35" s="120"/>
      <c r="O35" s="120"/>
      <c r="P35" s="120"/>
      <c r="Q35" s="120"/>
      <c r="R35" s="123"/>
    </row>
    <row r="36" spans="5:18" ht="15">
      <c r="E36" s="140"/>
      <c r="F36" s="4"/>
      <c r="G36" s="4"/>
      <c r="H36" s="4"/>
      <c r="I36" s="4"/>
      <c r="J36" s="24"/>
      <c r="K36" s="24"/>
      <c r="L36" s="4"/>
      <c r="M36" s="24"/>
      <c r="N36" s="120"/>
      <c r="O36" s="120"/>
      <c r="P36" s="120"/>
      <c r="Q36" s="120"/>
      <c r="R36" s="123"/>
    </row>
    <row r="37" spans="5:18" ht="15">
      <c r="E37" s="140"/>
      <c r="F37" s="4"/>
      <c r="G37" s="4"/>
      <c r="H37" s="4"/>
      <c r="I37" s="4"/>
      <c r="J37" s="24"/>
      <c r="K37" s="24"/>
      <c r="L37" s="24"/>
      <c r="M37" s="24"/>
      <c r="N37" s="120"/>
      <c r="O37" s="120"/>
      <c r="P37" s="120"/>
      <c r="Q37" s="120"/>
      <c r="R37" s="123"/>
    </row>
    <row r="38" spans="5:18" ht="15">
      <c r="E38" s="140"/>
      <c r="F38" s="4"/>
      <c r="G38" s="4"/>
      <c r="H38" s="4"/>
      <c r="I38" s="4"/>
      <c r="J38" s="24"/>
      <c r="K38" s="24"/>
      <c r="L38" s="24"/>
      <c r="M38" s="24"/>
      <c r="N38" s="120"/>
      <c r="O38" s="120"/>
      <c r="P38" s="120"/>
      <c r="Q38" s="120"/>
      <c r="R38" s="123"/>
    </row>
  </sheetData>
  <sheetProtection sheet="1" objects="1" scenarios="1"/>
  <mergeCells count="19">
    <mergeCell ref="C1:R1"/>
    <mergeCell ref="C3:R3"/>
    <mergeCell ref="C5:R5"/>
    <mergeCell ref="J6:M6"/>
    <mergeCell ref="D8:I8"/>
    <mergeCell ref="K8:M8"/>
    <mergeCell ref="O8:P8"/>
    <mergeCell ref="D21:I21"/>
    <mergeCell ref="K21:M21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</mergeCells>
  <printOptions/>
  <pageMargins left="0.19652777777777777" right="0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Administrateur</cp:lastModifiedBy>
  <cp:lastPrinted>2009-01-29T13:45:46Z</cp:lastPrinted>
  <dcterms:created xsi:type="dcterms:W3CDTF">2006-05-09T06:18:27Z</dcterms:created>
  <dcterms:modified xsi:type="dcterms:W3CDTF">2011-02-09T08:37:01Z</dcterms:modified>
  <cp:category/>
  <cp:version/>
  <cp:contentType/>
  <cp:contentStatus/>
</cp:coreProperties>
</file>