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vayss\OneDrive\Bureau\"/>
    </mc:Choice>
  </mc:AlternateContent>
  <bookViews>
    <workbookView xWindow="0" yWindow="0" windowWidth="24000" windowHeight="9735" tabRatio="500" activeTab="1"/>
  </bookViews>
  <sheets>
    <sheet name="fiche de jeu" sheetId="2" r:id="rId1"/>
    <sheet name="classement" sheetId="3" r:id="rId2"/>
  </sheets>
  <definedNames>
    <definedName name="_xlnm._FilterDatabase" localSheetId="1" hidden="1">classement!$A$2:$D$2</definedName>
  </definedNames>
  <calcPr calcId="152511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3" i="2" l="1"/>
  <c r="B4" i="3"/>
  <c r="H4" i="2"/>
  <c r="K4" i="2"/>
  <c r="D36" i="3"/>
  <c r="H5" i="2"/>
  <c r="K5" i="2"/>
  <c r="D30" i="3"/>
  <c r="H6" i="2"/>
  <c r="K6" i="2"/>
  <c r="D6" i="3"/>
  <c r="H7" i="2"/>
  <c r="K7" i="2"/>
  <c r="D45" i="3"/>
  <c r="H8" i="2"/>
  <c r="K8" i="2"/>
  <c r="D16" i="3"/>
  <c r="H9" i="2"/>
  <c r="K9" i="2"/>
  <c r="D32" i="3"/>
  <c r="H10" i="2"/>
  <c r="K10" i="2"/>
  <c r="D44" i="3"/>
  <c r="H11" i="2"/>
  <c r="K11" i="2"/>
  <c r="D31" i="3"/>
  <c r="H12" i="2"/>
  <c r="K12" i="2"/>
  <c r="D27" i="3"/>
  <c r="H13" i="2"/>
  <c r="K13" i="2"/>
  <c r="D10" i="3"/>
  <c r="H14" i="2"/>
  <c r="K14" i="2"/>
  <c r="D46" i="3"/>
  <c r="H15" i="2"/>
  <c r="K15" i="2"/>
  <c r="D47" i="3"/>
  <c r="H16" i="2"/>
  <c r="K16" i="2"/>
  <c r="D18" i="3"/>
  <c r="H17" i="2"/>
  <c r="K17" i="2"/>
  <c r="D41" i="3"/>
  <c r="H18" i="2"/>
  <c r="K18" i="2"/>
  <c r="D37" i="3"/>
  <c r="H19" i="2"/>
  <c r="K19" i="2"/>
  <c r="D24" i="3"/>
  <c r="H20" i="2"/>
  <c r="K20" i="2"/>
  <c r="D15" i="3"/>
  <c r="H21" i="2"/>
  <c r="K21" i="2"/>
  <c r="D13" i="3"/>
  <c r="H22" i="2"/>
  <c r="K22" i="2"/>
  <c r="D23" i="3"/>
  <c r="H23" i="2"/>
  <c r="K23" i="2"/>
  <c r="D42" i="3"/>
  <c r="H24" i="2"/>
  <c r="K24" i="2"/>
  <c r="D3" i="3"/>
  <c r="H25" i="2"/>
  <c r="K25" i="2"/>
  <c r="D43" i="3"/>
  <c r="H26" i="2"/>
  <c r="K26" i="2"/>
  <c r="D48" i="3"/>
  <c r="H27" i="2"/>
  <c r="K27" i="2"/>
  <c r="D49" i="3"/>
  <c r="H28" i="2"/>
  <c r="K28" i="2"/>
  <c r="D8" i="3"/>
  <c r="H29" i="2"/>
  <c r="K29" i="2"/>
  <c r="D34" i="3"/>
  <c r="H30" i="2"/>
  <c r="K30" i="2"/>
  <c r="D50" i="3"/>
  <c r="H31" i="2"/>
  <c r="K31" i="2"/>
  <c r="D26" i="3"/>
  <c r="H32" i="2"/>
  <c r="K32" i="2"/>
  <c r="D28" i="3"/>
  <c r="H33" i="2"/>
  <c r="K33" i="2"/>
  <c r="D11" i="3"/>
  <c r="H34" i="2"/>
  <c r="K34" i="2"/>
  <c r="D19" i="3"/>
  <c r="H35" i="2"/>
  <c r="K35" i="2"/>
  <c r="D14" i="3"/>
  <c r="H36" i="2"/>
  <c r="K36" i="2"/>
  <c r="D29" i="3"/>
  <c r="H37" i="2"/>
  <c r="K37" i="2"/>
  <c r="D21" i="3"/>
  <c r="H38" i="2"/>
  <c r="K38" i="2"/>
  <c r="D5" i="3"/>
  <c r="H39" i="2"/>
  <c r="K39" i="2"/>
  <c r="D38" i="3"/>
  <c r="H40" i="2"/>
  <c r="K40" i="2"/>
  <c r="D25" i="3"/>
  <c r="H41" i="2"/>
  <c r="K41" i="2"/>
  <c r="D20" i="3"/>
  <c r="H42" i="2"/>
  <c r="K42" i="2"/>
  <c r="D12" i="3"/>
  <c r="H43" i="2"/>
  <c r="K43" i="2"/>
  <c r="D9" i="3"/>
  <c r="H44" i="2"/>
  <c r="K44" i="2"/>
  <c r="D35" i="3"/>
  <c r="H45" i="2"/>
  <c r="K45" i="2"/>
  <c r="D33" i="3"/>
  <c r="H46" i="2"/>
  <c r="K46" i="2"/>
  <c r="D7" i="3"/>
  <c r="H47" i="2"/>
  <c r="K47" i="2"/>
  <c r="D17" i="3"/>
  <c r="H48" i="2"/>
  <c r="K48" i="2"/>
  <c r="D22" i="3"/>
  <c r="H49" i="2"/>
  <c r="K49" i="2"/>
  <c r="D39" i="3"/>
  <c r="H50" i="2"/>
  <c r="K50" i="2"/>
  <c r="D40" i="3"/>
  <c r="H3" i="2"/>
  <c r="K3" i="2"/>
  <c r="D4" i="3"/>
  <c r="J4" i="2"/>
  <c r="C36" i="3"/>
  <c r="J5" i="2"/>
  <c r="C30" i="3"/>
  <c r="J6" i="2"/>
  <c r="C6" i="3"/>
  <c r="J7" i="2"/>
  <c r="C45" i="3"/>
  <c r="J8" i="2"/>
  <c r="C16" i="3"/>
  <c r="J9" i="2"/>
  <c r="C32" i="3"/>
  <c r="J10" i="2"/>
  <c r="C44" i="3"/>
  <c r="J11" i="2"/>
  <c r="C31" i="3"/>
  <c r="J12" i="2"/>
  <c r="C27" i="3"/>
  <c r="J13" i="2"/>
  <c r="C10" i="3"/>
  <c r="J14" i="2"/>
  <c r="C46" i="3"/>
  <c r="J15" i="2"/>
  <c r="C47" i="3"/>
  <c r="J16" i="2"/>
  <c r="C18" i="3"/>
  <c r="J17" i="2"/>
  <c r="C41" i="3"/>
  <c r="J18" i="2"/>
  <c r="C37" i="3"/>
  <c r="J19" i="2"/>
  <c r="C24" i="3"/>
  <c r="J20" i="2"/>
  <c r="C15" i="3"/>
  <c r="J21" i="2"/>
  <c r="C13" i="3"/>
  <c r="J22" i="2"/>
  <c r="C23" i="3"/>
  <c r="J23" i="2"/>
  <c r="C42" i="3"/>
  <c r="J24" i="2"/>
  <c r="C3" i="3"/>
  <c r="J25" i="2"/>
  <c r="C43" i="3"/>
  <c r="J26" i="2"/>
  <c r="C48" i="3"/>
  <c r="J27" i="2"/>
  <c r="C49" i="3"/>
  <c r="J28" i="2"/>
  <c r="C8" i="3"/>
  <c r="J29" i="2"/>
  <c r="C34" i="3"/>
  <c r="J30" i="2"/>
  <c r="C50" i="3"/>
  <c r="J31" i="2"/>
  <c r="C26" i="3"/>
  <c r="J32" i="2"/>
  <c r="C28" i="3"/>
  <c r="J33" i="2"/>
  <c r="C11" i="3"/>
  <c r="J34" i="2"/>
  <c r="C19" i="3"/>
  <c r="J35" i="2"/>
  <c r="C14" i="3"/>
  <c r="J36" i="2"/>
  <c r="C29" i="3"/>
  <c r="J37" i="2"/>
  <c r="C21" i="3"/>
  <c r="J38" i="2"/>
  <c r="C5" i="3"/>
  <c r="J39" i="2"/>
  <c r="C38" i="3"/>
  <c r="J40" i="2"/>
  <c r="C25" i="3"/>
  <c r="J41" i="2"/>
  <c r="C20" i="3"/>
  <c r="J42" i="2"/>
  <c r="C12" i="3"/>
  <c r="J43" i="2"/>
  <c r="C9" i="3"/>
  <c r="J44" i="2"/>
  <c r="C35" i="3"/>
  <c r="J45" i="2"/>
  <c r="C33" i="3"/>
  <c r="J46" i="2"/>
  <c r="C7" i="3"/>
  <c r="J47" i="2"/>
  <c r="C17" i="3"/>
  <c r="J48" i="2"/>
  <c r="C22" i="3"/>
  <c r="J49" i="2"/>
  <c r="C39" i="3"/>
  <c r="J50" i="2"/>
  <c r="C40" i="3"/>
  <c r="J3" i="2"/>
  <c r="C4" i="3"/>
  <c r="I24" i="2"/>
  <c r="B3" i="3"/>
  <c r="I25" i="2"/>
  <c r="B43" i="3"/>
  <c r="I26" i="2"/>
  <c r="B48" i="3"/>
  <c r="I27" i="2"/>
  <c r="B49" i="3"/>
  <c r="I28" i="2"/>
  <c r="B8" i="3"/>
  <c r="I29" i="2"/>
  <c r="B34" i="3"/>
  <c r="I30" i="2"/>
  <c r="B50" i="3"/>
  <c r="I31" i="2"/>
  <c r="B26" i="3"/>
  <c r="I32" i="2"/>
  <c r="B28" i="3"/>
  <c r="I33" i="2"/>
  <c r="B11" i="3"/>
  <c r="I34" i="2"/>
  <c r="B19" i="3"/>
  <c r="I35" i="2"/>
  <c r="B14" i="3"/>
  <c r="I36" i="2"/>
  <c r="B29" i="3"/>
  <c r="I37" i="2"/>
  <c r="B21" i="3"/>
  <c r="I38" i="2"/>
  <c r="B5" i="3"/>
  <c r="I39" i="2"/>
  <c r="B38" i="3"/>
  <c r="I40" i="2"/>
  <c r="B25" i="3"/>
  <c r="I41" i="2"/>
  <c r="B20" i="3"/>
  <c r="I42" i="2"/>
  <c r="B12" i="3"/>
  <c r="I43" i="2"/>
  <c r="B9" i="3"/>
  <c r="I44" i="2"/>
  <c r="B35" i="3"/>
  <c r="I45" i="2"/>
  <c r="B33" i="3"/>
  <c r="I46" i="2"/>
  <c r="B7" i="3"/>
  <c r="I47" i="2"/>
  <c r="B17" i="3"/>
  <c r="I48" i="2"/>
  <c r="B22" i="3"/>
  <c r="I49" i="2"/>
  <c r="B39" i="3"/>
  <c r="I50" i="2"/>
  <c r="B40" i="3"/>
  <c r="I4" i="2"/>
  <c r="B36" i="3"/>
  <c r="I5" i="2"/>
  <c r="B30" i="3"/>
  <c r="I6" i="2"/>
  <c r="B6" i="3"/>
  <c r="I7" i="2"/>
  <c r="B45" i="3"/>
  <c r="I8" i="2"/>
  <c r="B16" i="3"/>
  <c r="I9" i="2"/>
  <c r="B32" i="3"/>
  <c r="I10" i="2"/>
  <c r="B44" i="3"/>
  <c r="I11" i="2"/>
  <c r="B31" i="3"/>
  <c r="I12" i="2"/>
  <c r="B27" i="3"/>
  <c r="I13" i="2"/>
  <c r="B10" i="3"/>
  <c r="I14" i="2"/>
  <c r="B46" i="3"/>
  <c r="I15" i="2"/>
  <c r="B47" i="3"/>
  <c r="I16" i="2"/>
  <c r="B18" i="3"/>
  <c r="I17" i="2"/>
  <c r="B41" i="3"/>
  <c r="I18" i="2"/>
  <c r="B37" i="3"/>
  <c r="I19" i="2"/>
  <c r="B24" i="3"/>
  <c r="I20" i="2"/>
  <c r="B15" i="3"/>
  <c r="I21" i="2"/>
  <c r="B13" i="3"/>
  <c r="I22" i="2"/>
  <c r="B23" i="3"/>
  <c r="I23" i="2"/>
  <c r="B42" i="3"/>
</calcChain>
</file>

<file path=xl/sharedStrings.xml><?xml version="1.0" encoding="utf-8"?>
<sst xmlns="http://schemas.openxmlformats.org/spreadsheetml/2006/main" count="119" uniqueCount="94">
  <si>
    <t>MONTEILLET Yannick</t>
    <phoneticPr fontId="2" type="noConversion"/>
  </si>
  <si>
    <t>ROUQUIE Magalie</t>
    <phoneticPr fontId="2" type="noConversion"/>
  </si>
  <si>
    <t>VILLENEUVE Bruno</t>
    <phoneticPr fontId="2" type="noConversion"/>
  </si>
  <si>
    <t>DURAND Lionel</t>
    <phoneticPr fontId="2" type="noConversion"/>
  </si>
  <si>
    <t>BOYER Philippe</t>
    <phoneticPr fontId="2" type="noConversion"/>
  </si>
  <si>
    <t>JEAN Joel</t>
    <phoneticPr fontId="2" type="noConversion"/>
  </si>
  <si>
    <t>nb participations</t>
    <phoneticPr fontId="2" type="noConversion"/>
  </si>
  <si>
    <t xml:space="preserve">CHALLENGE DE L AMITIE </t>
    <phoneticPr fontId="2" type="noConversion"/>
  </si>
  <si>
    <t>3 parties gagnées cumul</t>
    <phoneticPr fontId="2" type="noConversion"/>
  </si>
  <si>
    <t>Nb de points cumul</t>
    <phoneticPr fontId="2" type="noConversion"/>
  </si>
  <si>
    <t>nb participations cumul</t>
    <phoneticPr fontId="2" type="noConversion"/>
  </si>
  <si>
    <t>BOU Frédéric</t>
    <phoneticPr fontId="2" type="noConversion"/>
  </si>
  <si>
    <t>BOYER Philippe</t>
    <phoneticPr fontId="2" type="noConversion"/>
  </si>
  <si>
    <t>CAILLOL Frederic</t>
    <phoneticPr fontId="2" type="noConversion"/>
  </si>
  <si>
    <t>CAULET CAILHOL Alexis</t>
    <phoneticPr fontId="2" type="noConversion"/>
  </si>
  <si>
    <t>CAULET CAILHOL J-J</t>
    <phoneticPr fontId="2" type="noConversion"/>
  </si>
  <si>
    <t>CRAMAREGEAS Laurie</t>
    <phoneticPr fontId="2" type="noConversion"/>
  </si>
  <si>
    <t>CRAMAREGEAS Pierre</t>
    <phoneticPr fontId="2" type="noConversion"/>
  </si>
  <si>
    <t>CROZAT Mathis</t>
    <phoneticPr fontId="2" type="noConversion"/>
  </si>
  <si>
    <t>CROZAT Pascal</t>
    <phoneticPr fontId="2" type="noConversion"/>
  </si>
  <si>
    <t>DURAND Lionel</t>
    <phoneticPr fontId="2" type="noConversion"/>
  </si>
  <si>
    <t>ENJALBERT Gilles</t>
    <phoneticPr fontId="2" type="noConversion"/>
  </si>
  <si>
    <t>EUTROPIO Dominique</t>
    <phoneticPr fontId="2" type="noConversion"/>
  </si>
  <si>
    <t>FERNANDEZ Daniel</t>
    <phoneticPr fontId="2" type="noConversion"/>
  </si>
  <si>
    <t>INTRAND Jacky</t>
    <phoneticPr fontId="2" type="noConversion"/>
  </si>
  <si>
    <t>IRAGNE Severine</t>
    <phoneticPr fontId="2" type="noConversion"/>
  </si>
  <si>
    <t>JEAN Joel</t>
    <phoneticPr fontId="2" type="noConversion"/>
  </si>
  <si>
    <t>MONTEILLET Yannick</t>
    <phoneticPr fontId="2" type="noConversion"/>
  </si>
  <si>
    <t>ROUQUIE Magalie</t>
    <phoneticPr fontId="2" type="noConversion"/>
  </si>
  <si>
    <t>VILLENEUVE Bruno</t>
    <phoneticPr fontId="2" type="noConversion"/>
  </si>
  <si>
    <t>POUGET Benjamin</t>
    <phoneticPr fontId="2" type="noConversion"/>
  </si>
  <si>
    <t>nb participations cumul</t>
    <phoneticPr fontId="2" type="noConversion"/>
  </si>
  <si>
    <t>Classement</t>
    <phoneticPr fontId="2" type="noConversion"/>
  </si>
  <si>
    <t>4 ex</t>
    <phoneticPr fontId="2" type="noConversion"/>
  </si>
  <si>
    <t>5 ex</t>
    <phoneticPr fontId="2" type="noConversion"/>
  </si>
  <si>
    <t>7 ex</t>
    <phoneticPr fontId="2" type="noConversion"/>
  </si>
  <si>
    <t>8 ex</t>
    <phoneticPr fontId="2" type="noConversion"/>
  </si>
  <si>
    <t>13 ex</t>
    <phoneticPr fontId="2" type="noConversion"/>
  </si>
  <si>
    <t>29 ex</t>
    <phoneticPr fontId="2" type="noConversion"/>
  </si>
  <si>
    <t>30 ex</t>
    <phoneticPr fontId="2" type="noConversion"/>
  </si>
  <si>
    <t>31 ex</t>
    <phoneticPr fontId="2" type="noConversion"/>
  </si>
  <si>
    <t>Classement au 28/02/2019</t>
    <phoneticPr fontId="2" type="noConversion"/>
  </si>
  <si>
    <t>MOUYSSET Eric</t>
    <phoneticPr fontId="2" type="noConversion"/>
  </si>
  <si>
    <t>NUNES Olivier</t>
    <phoneticPr fontId="2" type="noConversion"/>
  </si>
  <si>
    <t>PELLEGRIN Marc</t>
    <phoneticPr fontId="2" type="noConversion"/>
  </si>
  <si>
    <t>ROMULUS Veronique</t>
    <phoneticPr fontId="2" type="noConversion"/>
  </si>
  <si>
    <t>TERRAL Xavier</t>
    <phoneticPr fontId="2" type="noConversion"/>
  </si>
  <si>
    <t>VERNHES Patrick</t>
    <phoneticPr fontId="2" type="noConversion"/>
  </si>
  <si>
    <t>VIEILLEDENT Benoit</t>
    <phoneticPr fontId="2" type="noConversion"/>
  </si>
  <si>
    <t>nb de points</t>
    <phoneticPr fontId="2" type="noConversion"/>
  </si>
  <si>
    <t>COLONGES Sebastien/Thibaut</t>
    <phoneticPr fontId="2" type="noConversion"/>
  </si>
  <si>
    <t>GUIZARD Quentin</t>
    <phoneticPr fontId="2" type="noConversion"/>
  </si>
  <si>
    <t>VAYSSETTES Fabien</t>
    <phoneticPr fontId="2" type="noConversion"/>
  </si>
  <si>
    <t>VERDONCKT Philippe</t>
    <phoneticPr fontId="2" type="noConversion"/>
  </si>
  <si>
    <t>PORTAL Laurent</t>
    <phoneticPr fontId="2" type="noConversion"/>
  </si>
  <si>
    <t>CRAMAREGEAS Pierre</t>
    <phoneticPr fontId="2" type="noConversion"/>
  </si>
  <si>
    <t>AYRAL Jean-Marc</t>
    <phoneticPr fontId="2" type="noConversion"/>
  </si>
  <si>
    <t>CRAMAREGEAS Laurie</t>
    <phoneticPr fontId="2" type="noConversion"/>
  </si>
  <si>
    <t>DURAND Nelly</t>
    <phoneticPr fontId="2" type="noConversion"/>
  </si>
  <si>
    <t>BOUSQUET Nicolas</t>
    <phoneticPr fontId="2" type="noConversion"/>
  </si>
  <si>
    <t>JEAN Camille</t>
    <phoneticPr fontId="2" type="noConversion"/>
  </si>
  <si>
    <t>POUGET Benjamin</t>
    <phoneticPr fontId="2" type="noConversion"/>
  </si>
  <si>
    <t>FICHE DE JEU</t>
    <phoneticPr fontId="2" type="noConversion"/>
  </si>
  <si>
    <t>BLANC Didier</t>
    <phoneticPr fontId="2" type="noConversion"/>
  </si>
  <si>
    <t>BORIES Patrick</t>
    <phoneticPr fontId="2" type="noConversion"/>
  </si>
  <si>
    <t>BORIES Romane</t>
    <phoneticPr fontId="2" type="noConversion"/>
  </si>
  <si>
    <t>BORIES Veronique</t>
    <phoneticPr fontId="2" type="noConversion"/>
  </si>
  <si>
    <t>BOU Frédéric</t>
    <phoneticPr fontId="2" type="noConversion"/>
  </si>
  <si>
    <t>BOUSQUET Nicolas</t>
    <phoneticPr fontId="2" type="noConversion"/>
  </si>
  <si>
    <t>CAILLOL Frederic</t>
    <phoneticPr fontId="2" type="noConversion"/>
  </si>
  <si>
    <t>CARDOSO Alphonse</t>
    <phoneticPr fontId="2" type="noConversion"/>
  </si>
  <si>
    <t>CAULET CAILHOL Alexis</t>
    <phoneticPr fontId="2" type="noConversion"/>
  </si>
  <si>
    <t>CAULET CAILHOL J-J</t>
    <phoneticPr fontId="2" type="noConversion"/>
  </si>
  <si>
    <t>CROZAT Mathis</t>
    <phoneticPr fontId="2" type="noConversion"/>
  </si>
  <si>
    <t>CROZAT Pascal</t>
    <phoneticPr fontId="2" type="noConversion"/>
  </si>
  <si>
    <t>DE SCHRIJVER Léon</t>
    <phoneticPr fontId="2" type="noConversion"/>
  </si>
  <si>
    <t>DUTRON Anthony</t>
    <phoneticPr fontId="2" type="noConversion"/>
  </si>
  <si>
    <t>ENJALBERT Gilles</t>
    <phoneticPr fontId="2" type="noConversion"/>
  </si>
  <si>
    <t>EUTROPIO Dominique</t>
    <phoneticPr fontId="2" type="noConversion"/>
  </si>
  <si>
    <t>FERNANDEZ Daniel</t>
    <phoneticPr fontId="2" type="noConversion"/>
  </si>
  <si>
    <t>GINESTET Philippe</t>
    <phoneticPr fontId="2" type="noConversion"/>
  </si>
  <si>
    <t>GUIZARD Quentin</t>
    <phoneticPr fontId="2" type="noConversion"/>
  </si>
  <si>
    <t>INTRAND Jacky</t>
    <phoneticPr fontId="2" type="noConversion"/>
  </si>
  <si>
    <t>IRAGNE Severine</t>
    <phoneticPr fontId="2" type="noConversion"/>
  </si>
  <si>
    <t>LABIT Joris</t>
    <phoneticPr fontId="2" type="noConversion"/>
  </si>
  <si>
    <t>3 parties gagnées</t>
    <phoneticPr fontId="2" type="noConversion"/>
  </si>
  <si>
    <t>DUTRON Anthony</t>
    <phoneticPr fontId="2" type="noConversion"/>
  </si>
  <si>
    <t>ARLABOSSE Nathalie</t>
    <phoneticPr fontId="2" type="noConversion"/>
  </si>
  <si>
    <t>PONS Laurent</t>
    <phoneticPr fontId="2" type="noConversion"/>
  </si>
  <si>
    <t>BORIES Patrick</t>
    <phoneticPr fontId="2" type="noConversion"/>
  </si>
  <si>
    <t>VAYSSETTES Aurelie</t>
    <phoneticPr fontId="2" type="noConversion"/>
  </si>
  <si>
    <t>CARDOSO Alphonse</t>
    <phoneticPr fontId="2" type="noConversion"/>
  </si>
  <si>
    <t>LABIT Joris</t>
    <phoneticPr fontId="2" type="noConversion"/>
  </si>
  <si>
    <t>BORIES Veronique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</si>
</sst>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name val="Verdana"/>
    </font>
    <font>
      <sz val="10"/>
      <name val="Verdana"/>
    </font>
    <font>
      <sz val="8"/>
      <name val="Verdana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2" xfId="0" applyFont="1" applyBorder="1"/>
    <xf numFmtId="16" fontId="1" fillId="0" borderId="2" xfId="0" applyNumberFormat="1" applyFont="1" applyBorder="1"/>
    <xf numFmtId="0" fontId="0" fillId="0" borderId="2" xfId="0" applyBorder="1"/>
    <xf numFmtId="0" fontId="0" fillId="0" borderId="1" xfId="0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/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K50"/>
  <sheetViews>
    <sheetView zoomScale="150" zoomScaleNormal="125" zoomScalePageLayoutView="125" workbookViewId="0">
      <pane xSplit="1" topLeftCell="G1" activePane="topRight" state="frozenSplit"/>
      <selection pane="topRight" activeCell="H18" sqref="H18"/>
    </sheetView>
  </sheetViews>
  <sheetFormatPr baseColWidth="10" defaultRowHeight="12.75" x14ac:dyDescent="0.2"/>
  <cols>
    <col min="1" max="1" width="16.25" bestFit="1" customWidth="1"/>
    <col min="6" max="6" width="13.125" bestFit="1" customWidth="1"/>
    <col min="7" max="7" width="14.125" bestFit="1" customWidth="1"/>
    <col min="9" max="9" width="13" bestFit="1" customWidth="1"/>
    <col min="10" max="10" width="18.875" bestFit="1" customWidth="1"/>
    <col min="11" max="11" width="15.125" bestFit="1" customWidth="1"/>
  </cols>
  <sheetData>
    <row r="1" spans="1:11" x14ac:dyDescent="0.2">
      <c r="A1" t="s">
        <v>62</v>
      </c>
      <c r="F1" s="8" t="s">
        <v>6</v>
      </c>
      <c r="G1" s="8" t="s">
        <v>85</v>
      </c>
      <c r="H1" s="8" t="s">
        <v>49</v>
      </c>
      <c r="I1" s="8" t="s">
        <v>10</v>
      </c>
      <c r="J1" s="8" t="s">
        <v>8</v>
      </c>
      <c r="K1" s="8" t="s">
        <v>9</v>
      </c>
    </row>
    <row r="2" spans="1:11" x14ac:dyDescent="0.2">
      <c r="A2" s="1"/>
      <c r="B2" s="2">
        <v>42038</v>
      </c>
      <c r="C2" s="2">
        <v>42045</v>
      </c>
      <c r="D2" s="2">
        <v>42052</v>
      </c>
      <c r="E2" s="2">
        <v>42059</v>
      </c>
      <c r="F2" s="9"/>
      <c r="G2" s="9"/>
      <c r="H2" s="9"/>
      <c r="I2" s="9"/>
      <c r="J2" s="9"/>
      <c r="K2" s="9"/>
    </row>
    <row r="3" spans="1:11" x14ac:dyDescent="0.2">
      <c r="A3" s="1" t="s">
        <v>87</v>
      </c>
      <c r="B3" s="1">
        <v>4</v>
      </c>
      <c r="C3" s="1"/>
      <c r="D3" s="1">
        <v>4</v>
      </c>
      <c r="E3" s="1">
        <v>5</v>
      </c>
      <c r="F3" s="1">
        <v>3</v>
      </c>
      <c r="G3" s="1"/>
      <c r="H3" s="1">
        <f>SUM(B3:E3)</f>
        <v>13</v>
      </c>
      <c r="I3" s="1">
        <f>16+F3</f>
        <v>19</v>
      </c>
      <c r="J3" s="1">
        <f>2+G3</f>
        <v>2</v>
      </c>
      <c r="K3" s="1">
        <f>80+H3</f>
        <v>93</v>
      </c>
    </row>
    <row r="4" spans="1:11" x14ac:dyDescent="0.2">
      <c r="A4" s="1" t="s">
        <v>56</v>
      </c>
      <c r="B4" s="1"/>
      <c r="C4" s="1"/>
      <c r="D4" s="1">
        <v>5</v>
      </c>
      <c r="E4" s="1"/>
      <c r="F4" s="1">
        <v>1</v>
      </c>
      <c r="G4" s="1"/>
      <c r="H4" s="1">
        <f t="shared" ref="H4:H50" si="0">SUM(B4:E4)</f>
        <v>5</v>
      </c>
      <c r="I4" s="1">
        <f>1+F4</f>
        <v>2</v>
      </c>
      <c r="J4" s="1">
        <f>G4</f>
        <v>0</v>
      </c>
      <c r="K4" s="1">
        <f>4+H4</f>
        <v>9</v>
      </c>
    </row>
    <row r="5" spans="1:11" x14ac:dyDescent="0.2">
      <c r="A5" s="1" t="s">
        <v>63</v>
      </c>
      <c r="B5" s="1">
        <v>5</v>
      </c>
      <c r="C5" s="1"/>
      <c r="D5" s="1"/>
      <c r="E5" s="1">
        <v>4</v>
      </c>
      <c r="F5" s="1">
        <v>2</v>
      </c>
      <c r="G5" s="1"/>
      <c r="H5" s="1">
        <f t="shared" si="0"/>
        <v>9</v>
      </c>
      <c r="I5" s="1">
        <f>3+F5</f>
        <v>5</v>
      </c>
      <c r="J5" s="1">
        <f>3+G5</f>
        <v>3</v>
      </c>
      <c r="K5" s="1">
        <f>21+H5</f>
        <v>30</v>
      </c>
    </row>
    <row r="6" spans="1:11" x14ac:dyDescent="0.2">
      <c r="A6" s="1" t="s">
        <v>89</v>
      </c>
      <c r="B6" s="1"/>
      <c r="C6" s="1"/>
      <c r="D6" s="1">
        <v>5</v>
      </c>
      <c r="E6" s="1">
        <v>4</v>
      </c>
      <c r="F6" s="1">
        <v>1</v>
      </c>
      <c r="G6" s="1"/>
      <c r="H6" s="1">
        <f t="shared" si="0"/>
        <v>9</v>
      </c>
      <c r="I6" s="1">
        <f>15+F6</f>
        <v>16</v>
      </c>
      <c r="J6" s="1">
        <f>4+G6</f>
        <v>4</v>
      </c>
      <c r="K6" s="1">
        <f>74+H6</f>
        <v>83</v>
      </c>
    </row>
    <row r="7" spans="1:11" x14ac:dyDescent="0.2">
      <c r="A7" s="1" t="s">
        <v>65</v>
      </c>
      <c r="B7" s="1"/>
      <c r="C7" s="1"/>
      <c r="D7" s="1"/>
      <c r="E7" s="1"/>
      <c r="F7" s="1">
        <v>0</v>
      </c>
      <c r="G7" s="1"/>
      <c r="H7" s="1">
        <f t="shared" si="0"/>
        <v>0</v>
      </c>
      <c r="I7" s="1">
        <f>F7</f>
        <v>0</v>
      </c>
      <c r="J7" s="1">
        <f>G7</f>
        <v>0</v>
      </c>
      <c r="K7" s="1">
        <f>H7</f>
        <v>0</v>
      </c>
    </row>
    <row r="8" spans="1:11" x14ac:dyDescent="0.2">
      <c r="A8" s="1" t="s">
        <v>93</v>
      </c>
      <c r="B8" s="1"/>
      <c r="C8" s="1"/>
      <c r="D8" s="1">
        <v>4</v>
      </c>
      <c r="E8" s="1">
        <v>4</v>
      </c>
      <c r="F8" s="1">
        <v>2</v>
      </c>
      <c r="G8" s="1"/>
      <c r="H8" s="1">
        <f t="shared" si="0"/>
        <v>8</v>
      </c>
      <c r="I8" s="1">
        <f>15+F8</f>
        <v>17</v>
      </c>
      <c r="J8" s="1">
        <f>G8+2</f>
        <v>2</v>
      </c>
      <c r="K8" s="1">
        <f>H8+63</f>
        <v>71</v>
      </c>
    </row>
    <row r="9" spans="1:11" x14ac:dyDescent="0.2">
      <c r="A9" s="1" t="s">
        <v>11</v>
      </c>
      <c r="B9" s="1"/>
      <c r="C9" s="1"/>
      <c r="D9" s="1">
        <v>4</v>
      </c>
      <c r="E9" s="1"/>
      <c r="F9" s="1">
        <v>1</v>
      </c>
      <c r="G9" s="1"/>
      <c r="H9" s="1">
        <f t="shared" si="0"/>
        <v>4</v>
      </c>
      <c r="I9" s="1">
        <f>4+F9</f>
        <v>5</v>
      </c>
      <c r="J9" s="1">
        <f t="shared" ref="J9:J50" si="1">G9</f>
        <v>0</v>
      </c>
      <c r="K9" s="1">
        <f>H9+15</f>
        <v>19</v>
      </c>
    </row>
    <row r="10" spans="1:11" x14ac:dyDescent="0.2">
      <c r="A10" s="1" t="s">
        <v>59</v>
      </c>
      <c r="B10" s="1"/>
      <c r="C10" s="1"/>
      <c r="D10" s="1"/>
      <c r="E10" s="1"/>
      <c r="F10" s="1">
        <v>0</v>
      </c>
      <c r="G10" s="1"/>
      <c r="H10" s="1">
        <f t="shared" si="0"/>
        <v>0</v>
      </c>
      <c r="I10" s="1">
        <f>1+F10</f>
        <v>1</v>
      </c>
      <c r="J10" s="1">
        <f t="shared" si="1"/>
        <v>0</v>
      </c>
      <c r="K10" s="1">
        <f>H10+3</f>
        <v>3</v>
      </c>
    </row>
    <row r="11" spans="1:11" x14ac:dyDescent="0.2">
      <c r="A11" s="1" t="s">
        <v>12</v>
      </c>
      <c r="B11" s="1"/>
      <c r="C11" s="1"/>
      <c r="D11" s="1"/>
      <c r="E11" s="1"/>
      <c r="F11" s="1">
        <v>0</v>
      </c>
      <c r="G11" s="1"/>
      <c r="H11" s="1">
        <f t="shared" si="0"/>
        <v>0</v>
      </c>
      <c r="I11" s="1">
        <f>6+F11</f>
        <v>6</v>
      </c>
      <c r="J11" s="1">
        <f t="shared" si="1"/>
        <v>0</v>
      </c>
      <c r="K11" s="1">
        <f>H11+27</f>
        <v>27</v>
      </c>
    </row>
    <row r="12" spans="1:11" x14ac:dyDescent="0.2">
      <c r="A12" s="1" t="s">
        <v>13</v>
      </c>
      <c r="B12" s="1">
        <v>5</v>
      </c>
      <c r="C12" s="1"/>
      <c r="D12" s="1">
        <v>5</v>
      </c>
      <c r="E12" s="1"/>
      <c r="F12" s="1">
        <v>2</v>
      </c>
      <c r="G12" s="1"/>
      <c r="H12" s="1">
        <f t="shared" si="0"/>
        <v>10</v>
      </c>
      <c r="I12" s="1">
        <f>6+F12</f>
        <v>8</v>
      </c>
      <c r="J12" s="1">
        <f t="shared" si="1"/>
        <v>0</v>
      </c>
      <c r="K12" s="1">
        <f>H12+27</f>
        <v>37</v>
      </c>
    </row>
    <row r="13" spans="1:11" x14ac:dyDescent="0.2">
      <c r="A13" s="1" t="s">
        <v>91</v>
      </c>
      <c r="B13" s="1">
        <v>5</v>
      </c>
      <c r="C13" s="1"/>
      <c r="D13" s="1">
        <v>5</v>
      </c>
      <c r="E13" s="1">
        <v>5</v>
      </c>
      <c r="F13" s="1">
        <v>3</v>
      </c>
      <c r="G13" s="1"/>
      <c r="H13" s="1">
        <f t="shared" si="0"/>
        <v>15</v>
      </c>
      <c r="I13" s="1">
        <f>12+F13</f>
        <v>15</v>
      </c>
      <c r="J13" s="1">
        <f>G13+5</f>
        <v>5</v>
      </c>
      <c r="K13" s="1">
        <f>H13+66</f>
        <v>81</v>
      </c>
    </row>
    <row r="14" spans="1:11" x14ac:dyDescent="0.2">
      <c r="A14" s="1" t="s">
        <v>14</v>
      </c>
      <c r="B14" s="1"/>
      <c r="C14" s="1"/>
      <c r="D14" s="1"/>
      <c r="E14" s="1"/>
      <c r="F14" s="1">
        <v>0</v>
      </c>
      <c r="G14" s="1"/>
      <c r="H14" s="1">
        <f t="shared" si="0"/>
        <v>0</v>
      </c>
      <c r="I14" s="1">
        <f>F14</f>
        <v>0</v>
      </c>
      <c r="J14" s="1">
        <f t="shared" si="1"/>
        <v>0</v>
      </c>
      <c r="K14" s="1">
        <f t="shared" ref="K14:K49" si="2">H14</f>
        <v>0</v>
      </c>
    </row>
    <row r="15" spans="1:11" x14ac:dyDescent="0.2">
      <c r="A15" s="1" t="s">
        <v>15</v>
      </c>
      <c r="B15" s="1"/>
      <c r="C15" s="1"/>
      <c r="D15" s="1"/>
      <c r="E15" s="1"/>
      <c r="F15" s="1">
        <v>0</v>
      </c>
      <c r="G15" s="1"/>
      <c r="H15" s="1">
        <f t="shared" si="0"/>
        <v>0</v>
      </c>
      <c r="I15" s="1">
        <f>F15</f>
        <v>0</v>
      </c>
      <c r="J15" s="1">
        <f t="shared" si="1"/>
        <v>0</v>
      </c>
      <c r="K15" s="1">
        <f t="shared" si="2"/>
        <v>0</v>
      </c>
    </row>
    <row r="16" spans="1:11" x14ac:dyDescent="0.2">
      <c r="A16" s="1" t="s">
        <v>50</v>
      </c>
      <c r="B16" s="1">
        <v>3</v>
      </c>
      <c r="C16" s="1"/>
      <c r="D16" s="1">
        <v>3</v>
      </c>
      <c r="E16" s="1"/>
      <c r="F16" s="1">
        <v>2</v>
      </c>
      <c r="G16" s="1"/>
      <c r="H16" s="1">
        <f t="shared" si="0"/>
        <v>6</v>
      </c>
      <c r="I16" s="1">
        <f>16+F16</f>
        <v>18</v>
      </c>
      <c r="J16" s="1">
        <f t="shared" si="1"/>
        <v>0</v>
      </c>
      <c r="K16" s="1">
        <f>H16+62</f>
        <v>68</v>
      </c>
    </row>
    <row r="17" spans="1:11" x14ac:dyDescent="0.2">
      <c r="A17" s="1" t="s">
        <v>16</v>
      </c>
      <c r="B17" s="1"/>
      <c r="C17" s="1"/>
      <c r="D17" s="1"/>
      <c r="E17" s="1"/>
      <c r="F17" s="1">
        <v>0</v>
      </c>
      <c r="G17" s="1"/>
      <c r="H17" s="1">
        <f t="shared" si="0"/>
        <v>0</v>
      </c>
      <c r="I17" s="1">
        <f>1+F17</f>
        <v>1</v>
      </c>
      <c r="J17" s="1">
        <f t="shared" si="1"/>
        <v>0</v>
      </c>
      <c r="K17" s="1">
        <f>H17+4</f>
        <v>4</v>
      </c>
    </row>
    <row r="18" spans="1:11" x14ac:dyDescent="0.2">
      <c r="A18" s="1" t="s">
        <v>17</v>
      </c>
      <c r="B18" s="1"/>
      <c r="C18" s="1"/>
      <c r="D18" s="1">
        <v>5</v>
      </c>
      <c r="E18" s="1">
        <v>4</v>
      </c>
      <c r="F18" s="1">
        <v>2</v>
      </c>
      <c r="G18" s="1"/>
      <c r="H18" s="1">
        <f t="shared" si="0"/>
        <v>9</v>
      </c>
      <c r="I18" s="1">
        <f t="shared" ref="I18:I42" si="3">15+F18</f>
        <v>17</v>
      </c>
      <c r="J18" s="1">
        <f t="shared" si="1"/>
        <v>0</v>
      </c>
      <c r="K18" s="1">
        <f t="shared" si="2"/>
        <v>9</v>
      </c>
    </row>
    <row r="19" spans="1:11" x14ac:dyDescent="0.2">
      <c r="A19" s="1" t="s">
        <v>18</v>
      </c>
      <c r="B19" s="1">
        <v>5</v>
      </c>
      <c r="C19" s="1"/>
      <c r="D19" s="1"/>
      <c r="E19" s="1"/>
      <c r="F19" s="1">
        <v>1</v>
      </c>
      <c r="G19" s="1"/>
      <c r="H19" s="1">
        <f t="shared" si="0"/>
        <v>5</v>
      </c>
      <c r="I19" s="1">
        <f>10+F19</f>
        <v>11</v>
      </c>
      <c r="J19" s="1">
        <f t="shared" si="1"/>
        <v>0</v>
      </c>
      <c r="K19" s="1">
        <f>H19+40</f>
        <v>45</v>
      </c>
    </row>
    <row r="20" spans="1:11" x14ac:dyDescent="0.2">
      <c r="A20" s="1" t="s">
        <v>19</v>
      </c>
      <c r="B20" s="1">
        <v>4</v>
      </c>
      <c r="C20" s="1"/>
      <c r="D20" s="1">
        <v>4</v>
      </c>
      <c r="E20" s="1">
        <v>7</v>
      </c>
      <c r="F20" s="1">
        <v>3</v>
      </c>
      <c r="G20" s="1">
        <v>1</v>
      </c>
      <c r="H20" s="1">
        <f t="shared" si="0"/>
        <v>15</v>
      </c>
      <c r="I20" s="1">
        <f>12+F20</f>
        <v>15</v>
      </c>
      <c r="J20" s="1">
        <f>G20+3</f>
        <v>4</v>
      </c>
      <c r="K20" s="1">
        <f>H20+62</f>
        <v>77</v>
      </c>
    </row>
    <row r="21" spans="1:11" x14ac:dyDescent="0.2">
      <c r="A21" s="1" t="s">
        <v>75</v>
      </c>
      <c r="B21" s="1">
        <v>4</v>
      </c>
      <c r="C21" s="1"/>
      <c r="D21" s="1">
        <v>0</v>
      </c>
      <c r="E21" s="1">
        <v>4</v>
      </c>
      <c r="F21" s="1">
        <v>3</v>
      </c>
      <c r="G21" s="1"/>
      <c r="H21" s="1">
        <f t="shared" si="0"/>
        <v>8</v>
      </c>
      <c r="I21" s="1">
        <f>14+F21</f>
        <v>17</v>
      </c>
      <c r="J21" s="1">
        <f>G21+3</f>
        <v>3</v>
      </c>
      <c r="K21" s="1">
        <f>H21+71</f>
        <v>79</v>
      </c>
    </row>
    <row r="22" spans="1:11" x14ac:dyDescent="0.2">
      <c r="A22" s="1" t="s">
        <v>20</v>
      </c>
      <c r="B22" s="1"/>
      <c r="C22" s="1"/>
      <c r="D22" s="1">
        <v>7</v>
      </c>
      <c r="E22" s="1"/>
      <c r="F22" s="1">
        <v>1</v>
      </c>
      <c r="G22" s="1"/>
      <c r="H22" s="1">
        <f t="shared" si="0"/>
        <v>7</v>
      </c>
      <c r="I22" s="1">
        <f>7+F22</f>
        <v>8</v>
      </c>
      <c r="J22" s="1">
        <f>G22+3</f>
        <v>3</v>
      </c>
      <c r="K22" s="1">
        <f>H22+40</f>
        <v>47</v>
      </c>
    </row>
    <row r="23" spans="1:11" x14ac:dyDescent="0.2">
      <c r="A23" s="1" t="s">
        <v>58</v>
      </c>
      <c r="B23" s="1"/>
      <c r="C23" s="1"/>
      <c r="D23" s="1"/>
      <c r="E23" s="1"/>
      <c r="F23" s="1">
        <v>0</v>
      </c>
      <c r="G23" s="1"/>
      <c r="H23" s="1">
        <f t="shared" si="0"/>
        <v>0</v>
      </c>
      <c r="I23" s="1">
        <f>1+F23</f>
        <v>1</v>
      </c>
      <c r="J23" s="1">
        <f t="shared" si="1"/>
        <v>0</v>
      </c>
      <c r="K23" s="1">
        <f>H23+4</f>
        <v>4</v>
      </c>
    </row>
    <row r="24" spans="1:11" x14ac:dyDescent="0.2">
      <c r="A24" s="1" t="s">
        <v>86</v>
      </c>
      <c r="B24" s="1">
        <v>5</v>
      </c>
      <c r="C24" s="1"/>
      <c r="D24" s="1">
        <v>4</v>
      </c>
      <c r="E24" s="1">
        <v>3</v>
      </c>
      <c r="F24" s="1">
        <v>3</v>
      </c>
      <c r="G24" s="1"/>
      <c r="H24" s="1">
        <f t="shared" si="0"/>
        <v>12</v>
      </c>
      <c r="I24" s="1">
        <f>17+F24</f>
        <v>20</v>
      </c>
      <c r="J24" s="1">
        <f>G24+7</f>
        <v>7</v>
      </c>
      <c r="K24" s="1">
        <f>H24+91</f>
        <v>103</v>
      </c>
    </row>
    <row r="25" spans="1:11" x14ac:dyDescent="0.2">
      <c r="A25" s="1" t="s">
        <v>21</v>
      </c>
      <c r="B25" s="1"/>
      <c r="C25" s="1"/>
      <c r="D25" s="1">
        <v>4</v>
      </c>
      <c r="E25" s="1">
        <v>0</v>
      </c>
      <c r="F25" s="1">
        <v>2</v>
      </c>
      <c r="G25" s="1"/>
      <c r="H25" s="1">
        <f t="shared" si="0"/>
        <v>4</v>
      </c>
      <c r="I25" s="1">
        <f>F25</f>
        <v>2</v>
      </c>
      <c r="J25" s="1">
        <f t="shared" si="1"/>
        <v>0</v>
      </c>
      <c r="K25" s="1">
        <f t="shared" si="2"/>
        <v>4</v>
      </c>
    </row>
    <row r="26" spans="1:11" x14ac:dyDescent="0.2">
      <c r="A26" s="1" t="s">
        <v>22</v>
      </c>
      <c r="B26" s="1"/>
      <c r="C26" s="1"/>
      <c r="D26" s="1"/>
      <c r="E26" s="1"/>
      <c r="F26" s="1">
        <v>0</v>
      </c>
      <c r="G26" s="1"/>
      <c r="H26" s="1">
        <f t="shared" si="0"/>
        <v>0</v>
      </c>
      <c r="I26" s="1">
        <f>F26</f>
        <v>0</v>
      </c>
      <c r="J26" s="1">
        <f t="shared" si="1"/>
        <v>0</v>
      </c>
      <c r="K26" s="1">
        <f t="shared" si="2"/>
        <v>0</v>
      </c>
    </row>
    <row r="27" spans="1:11" x14ac:dyDescent="0.2">
      <c r="A27" s="1" t="s">
        <v>23</v>
      </c>
      <c r="B27" s="1"/>
      <c r="C27" s="1"/>
      <c r="D27" s="1"/>
      <c r="E27" s="1"/>
      <c r="F27" s="1">
        <v>0</v>
      </c>
      <c r="G27" s="1"/>
      <c r="H27" s="1">
        <f t="shared" si="0"/>
        <v>0</v>
      </c>
      <c r="I27" s="1">
        <f>F27</f>
        <v>0</v>
      </c>
      <c r="J27" s="1">
        <f t="shared" si="1"/>
        <v>0</v>
      </c>
      <c r="K27" s="1">
        <f t="shared" si="2"/>
        <v>0</v>
      </c>
    </row>
    <row r="28" spans="1:11" x14ac:dyDescent="0.2">
      <c r="A28" s="1" t="s">
        <v>80</v>
      </c>
      <c r="B28" s="1"/>
      <c r="C28" s="1"/>
      <c r="D28" s="1">
        <v>4</v>
      </c>
      <c r="E28" s="1">
        <v>5</v>
      </c>
      <c r="F28" s="1">
        <v>2</v>
      </c>
      <c r="G28" s="1"/>
      <c r="H28" s="1">
        <f t="shared" si="0"/>
        <v>9</v>
      </c>
      <c r="I28" s="1">
        <f t="shared" si="3"/>
        <v>17</v>
      </c>
      <c r="J28" s="1">
        <f t="shared" si="1"/>
        <v>0</v>
      </c>
      <c r="K28" s="1">
        <f>H28+73</f>
        <v>82</v>
      </c>
    </row>
    <row r="29" spans="1:11" x14ac:dyDescent="0.2">
      <c r="A29" s="1" t="s">
        <v>51</v>
      </c>
      <c r="B29" s="1"/>
      <c r="C29" s="1"/>
      <c r="D29" s="1"/>
      <c r="E29" s="1"/>
      <c r="F29" s="1">
        <v>0</v>
      </c>
      <c r="G29" s="1"/>
      <c r="H29" s="1">
        <f t="shared" si="0"/>
        <v>0</v>
      </c>
      <c r="I29" s="1">
        <f>3+F29</f>
        <v>3</v>
      </c>
      <c r="J29" s="1">
        <f>G29+1</f>
        <v>1</v>
      </c>
      <c r="K29" s="1">
        <f>H29+15</f>
        <v>15</v>
      </c>
    </row>
    <row r="30" spans="1:11" x14ac:dyDescent="0.2">
      <c r="A30" s="1" t="s">
        <v>24</v>
      </c>
      <c r="B30" s="1"/>
      <c r="C30" s="1"/>
      <c r="D30" s="1"/>
      <c r="E30" s="1"/>
      <c r="F30" s="1">
        <v>0</v>
      </c>
      <c r="G30" s="1"/>
      <c r="H30" s="1">
        <f t="shared" si="0"/>
        <v>0</v>
      </c>
      <c r="I30" s="1">
        <f>F30</f>
        <v>0</v>
      </c>
      <c r="J30" s="1">
        <f t="shared" si="1"/>
        <v>0</v>
      </c>
      <c r="K30" s="1">
        <f t="shared" si="2"/>
        <v>0</v>
      </c>
    </row>
    <row r="31" spans="1:11" x14ac:dyDescent="0.2">
      <c r="A31" s="1" t="s">
        <v>25</v>
      </c>
      <c r="B31" s="1">
        <v>5</v>
      </c>
      <c r="C31" s="1"/>
      <c r="D31" s="1">
        <v>5</v>
      </c>
      <c r="E31" s="1"/>
      <c r="F31" s="1">
        <v>2</v>
      </c>
      <c r="G31" s="1"/>
      <c r="H31" s="1">
        <f t="shared" si="0"/>
        <v>10</v>
      </c>
      <c r="I31" s="1">
        <f>8+F31</f>
        <v>10</v>
      </c>
      <c r="J31" s="1">
        <f t="shared" si="1"/>
        <v>0</v>
      </c>
      <c r="K31" s="1">
        <f>H31+31</f>
        <v>41</v>
      </c>
    </row>
    <row r="32" spans="1:11" x14ac:dyDescent="0.2">
      <c r="A32" s="1" t="s">
        <v>26</v>
      </c>
      <c r="B32" s="1">
        <v>5</v>
      </c>
      <c r="C32" s="1"/>
      <c r="D32" s="1">
        <v>7</v>
      </c>
      <c r="E32" s="1"/>
      <c r="F32" s="1">
        <v>2</v>
      </c>
      <c r="G32" s="1">
        <v>1</v>
      </c>
      <c r="H32" s="1">
        <f t="shared" si="0"/>
        <v>12</v>
      </c>
      <c r="I32" s="1">
        <f>4+F32</f>
        <v>6</v>
      </c>
      <c r="J32" s="1">
        <f>G32+2</f>
        <v>3</v>
      </c>
      <c r="K32" s="1">
        <f>H32+23</f>
        <v>35</v>
      </c>
    </row>
    <row r="33" spans="1:11" x14ac:dyDescent="0.2">
      <c r="A33" s="1" t="s">
        <v>92</v>
      </c>
      <c r="B33" s="1">
        <v>4</v>
      </c>
      <c r="C33" s="1"/>
      <c r="D33" s="1">
        <v>7</v>
      </c>
      <c r="E33" s="1">
        <v>3</v>
      </c>
      <c r="F33" s="1">
        <v>3</v>
      </c>
      <c r="G33" s="1">
        <v>1</v>
      </c>
      <c r="H33" s="1">
        <f t="shared" si="0"/>
        <v>14</v>
      </c>
      <c r="I33" s="1">
        <f>16+F33</f>
        <v>19</v>
      </c>
      <c r="J33" s="1">
        <f t="shared" si="1"/>
        <v>1</v>
      </c>
      <c r="K33" s="1">
        <f>H33+66</f>
        <v>80</v>
      </c>
    </row>
    <row r="34" spans="1:11" x14ac:dyDescent="0.2">
      <c r="A34" s="1" t="s">
        <v>27</v>
      </c>
      <c r="B34" s="1">
        <v>4</v>
      </c>
      <c r="C34" s="1">
        <v>0</v>
      </c>
      <c r="D34" s="1">
        <v>3</v>
      </c>
      <c r="E34" s="1">
        <v>5</v>
      </c>
      <c r="F34" s="1">
        <v>4</v>
      </c>
      <c r="G34" s="1"/>
      <c r="H34" s="1">
        <f t="shared" si="0"/>
        <v>12</v>
      </c>
      <c r="I34" s="1">
        <f>13+F34</f>
        <v>17</v>
      </c>
      <c r="J34" s="1">
        <f>G34+1</f>
        <v>1</v>
      </c>
      <c r="K34" s="1">
        <f>H34+55</f>
        <v>67</v>
      </c>
    </row>
    <row r="35" spans="1:11" x14ac:dyDescent="0.2">
      <c r="A35" s="1" t="s">
        <v>42</v>
      </c>
      <c r="B35" s="1"/>
      <c r="C35" s="1"/>
      <c r="D35" s="1"/>
      <c r="E35" s="1"/>
      <c r="F35" s="1">
        <v>0</v>
      </c>
      <c r="G35" s="1"/>
      <c r="H35" s="1">
        <f t="shared" si="0"/>
        <v>0</v>
      </c>
      <c r="I35" s="1">
        <f t="shared" si="3"/>
        <v>15</v>
      </c>
      <c r="J35" s="1">
        <f>G35+5</f>
        <v>5</v>
      </c>
      <c r="K35" s="1">
        <f>H35+79</f>
        <v>79</v>
      </c>
    </row>
    <row r="36" spans="1:11" x14ac:dyDescent="0.2">
      <c r="A36" s="1" t="s">
        <v>43</v>
      </c>
      <c r="B36" s="1"/>
      <c r="C36" s="1"/>
      <c r="D36" s="1"/>
      <c r="E36" s="1">
        <v>4</v>
      </c>
      <c r="F36" s="1">
        <v>1</v>
      </c>
      <c r="G36" s="1"/>
      <c r="H36" s="1">
        <f t="shared" si="0"/>
        <v>4</v>
      </c>
      <c r="I36" s="1">
        <f>7+F36</f>
        <v>8</v>
      </c>
      <c r="J36" s="1">
        <f>G36+1</f>
        <v>1</v>
      </c>
      <c r="K36" s="1">
        <f>H36+29</f>
        <v>33</v>
      </c>
    </row>
    <row r="37" spans="1:11" x14ac:dyDescent="0.2">
      <c r="A37" s="1" t="s">
        <v>44</v>
      </c>
      <c r="B37" s="1">
        <v>5</v>
      </c>
      <c r="C37" s="1"/>
      <c r="D37" s="1">
        <v>4</v>
      </c>
      <c r="E37" s="1">
        <v>5</v>
      </c>
      <c r="F37" s="1">
        <v>3</v>
      </c>
      <c r="G37" s="1"/>
      <c r="H37" s="1">
        <f t="shared" si="0"/>
        <v>14</v>
      </c>
      <c r="I37" s="1">
        <f>11+F37</f>
        <v>14</v>
      </c>
      <c r="J37" s="1">
        <f>G37+1</f>
        <v>1</v>
      </c>
      <c r="K37" s="1">
        <f>H37+42</f>
        <v>56</v>
      </c>
    </row>
    <row r="38" spans="1:11" x14ac:dyDescent="0.2">
      <c r="A38" s="1" t="s">
        <v>88</v>
      </c>
      <c r="B38" s="1">
        <v>4</v>
      </c>
      <c r="C38" s="1"/>
      <c r="D38" s="1"/>
      <c r="E38" s="1">
        <v>5</v>
      </c>
      <c r="F38" s="1">
        <v>2</v>
      </c>
      <c r="G38" s="1"/>
      <c r="H38" s="1">
        <f t="shared" si="0"/>
        <v>9</v>
      </c>
      <c r="I38" s="1">
        <f>16+F38</f>
        <v>18</v>
      </c>
      <c r="J38" s="1">
        <f>G38+2</f>
        <v>2</v>
      </c>
      <c r="K38" s="1">
        <f>H38+79</f>
        <v>88</v>
      </c>
    </row>
    <row r="39" spans="1:11" x14ac:dyDescent="0.2">
      <c r="A39" s="1" t="s">
        <v>54</v>
      </c>
      <c r="B39" s="1">
        <v>4</v>
      </c>
      <c r="C39" s="1"/>
      <c r="D39" s="1"/>
      <c r="E39" s="1"/>
      <c r="F39" s="1">
        <v>1</v>
      </c>
      <c r="G39" s="1"/>
      <c r="H39" s="1">
        <f t="shared" si="0"/>
        <v>4</v>
      </c>
      <c r="I39" s="1">
        <f>1+F39</f>
        <v>2</v>
      </c>
      <c r="J39" s="1">
        <f t="shared" si="1"/>
        <v>0</v>
      </c>
      <c r="K39" s="1">
        <f>H39+5</f>
        <v>9</v>
      </c>
    </row>
    <row r="40" spans="1:11" x14ac:dyDescent="0.2">
      <c r="A40" s="1" t="s">
        <v>45</v>
      </c>
      <c r="B40" s="1">
        <v>7</v>
      </c>
      <c r="C40" s="1"/>
      <c r="D40" s="1">
        <v>3</v>
      </c>
      <c r="E40" s="1">
        <v>4</v>
      </c>
      <c r="F40" s="1">
        <v>3</v>
      </c>
      <c r="G40" s="1">
        <v>1</v>
      </c>
      <c r="H40" s="1">
        <f t="shared" si="0"/>
        <v>14</v>
      </c>
      <c r="I40" s="1">
        <f>6+F40</f>
        <v>9</v>
      </c>
      <c r="J40" s="1">
        <f t="shared" si="1"/>
        <v>1</v>
      </c>
      <c r="K40" s="1">
        <f>H40+29</f>
        <v>43</v>
      </c>
    </row>
    <row r="41" spans="1:11" x14ac:dyDescent="0.2">
      <c r="A41" s="1" t="s">
        <v>28</v>
      </c>
      <c r="B41" s="1">
        <v>4</v>
      </c>
      <c r="C41" s="1"/>
      <c r="D41" s="1">
        <v>5</v>
      </c>
      <c r="E41" s="1">
        <v>4</v>
      </c>
      <c r="F41" s="1">
        <v>3</v>
      </c>
      <c r="G41" s="1"/>
      <c r="H41" s="1">
        <f t="shared" si="0"/>
        <v>13</v>
      </c>
      <c r="I41" s="1">
        <f>14+F41</f>
        <v>17</v>
      </c>
      <c r="J41" s="1">
        <f t="shared" si="1"/>
        <v>0</v>
      </c>
      <c r="K41" s="1">
        <f>H41+54</f>
        <v>67</v>
      </c>
    </row>
    <row r="42" spans="1:11" x14ac:dyDescent="0.2">
      <c r="A42" s="1" t="s">
        <v>46</v>
      </c>
      <c r="B42" s="1"/>
      <c r="C42" s="1"/>
      <c r="D42" s="1">
        <v>4</v>
      </c>
      <c r="E42" s="1">
        <v>5</v>
      </c>
      <c r="F42" s="1">
        <v>2</v>
      </c>
      <c r="G42" s="1"/>
      <c r="H42" s="1">
        <f t="shared" si="0"/>
        <v>9</v>
      </c>
      <c r="I42" s="1">
        <f t="shared" si="3"/>
        <v>17</v>
      </c>
      <c r="J42" s="1">
        <f>G42+2</f>
        <v>2</v>
      </c>
      <c r="K42" s="1">
        <f>H42+71</f>
        <v>80</v>
      </c>
    </row>
    <row r="43" spans="1:11" x14ac:dyDescent="0.2">
      <c r="A43" s="1" t="s">
        <v>90</v>
      </c>
      <c r="B43" s="1">
        <v>5</v>
      </c>
      <c r="C43" s="1"/>
      <c r="D43" s="1">
        <v>5</v>
      </c>
      <c r="E43" s="1">
        <v>4</v>
      </c>
      <c r="F43" s="1">
        <v>3</v>
      </c>
      <c r="G43" s="1"/>
      <c r="H43" s="1">
        <f t="shared" si="0"/>
        <v>14</v>
      </c>
      <c r="I43" s="1">
        <f>16+F43</f>
        <v>19</v>
      </c>
      <c r="J43" s="1">
        <f>G43+1</f>
        <v>1</v>
      </c>
      <c r="K43" s="1">
        <f>H43+68</f>
        <v>82</v>
      </c>
    </row>
    <row r="44" spans="1:11" x14ac:dyDescent="0.2">
      <c r="A44" s="1" t="s">
        <v>52</v>
      </c>
      <c r="B44" s="1">
        <v>3</v>
      </c>
      <c r="C44" s="1"/>
      <c r="D44" s="1"/>
      <c r="E44" s="1"/>
      <c r="F44" s="1">
        <v>1</v>
      </c>
      <c r="G44" s="1"/>
      <c r="H44" s="1">
        <f t="shared" si="0"/>
        <v>3</v>
      </c>
      <c r="I44" s="1">
        <f>2+F44</f>
        <v>3</v>
      </c>
      <c r="J44" s="1">
        <f t="shared" si="1"/>
        <v>0</v>
      </c>
      <c r="K44" s="1">
        <f>H44+7</f>
        <v>10</v>
      </c>
    </row>
    <row r="45" spans="1:11" x14ac:dyDescent="0.2">
      <c r="A45" s="1" t="s">
        <v>53</v>
      </c>
      <c r="B45" s="1">
        <v>5</v>
      </c>
      <c r="C45" s="1"/>
      <c r="D45" s="1"/>
      <c r="E45" s="1">
        <v>7</v>
      </c>
      <c r="F45" s="1">
        <v>2</v>
      </c>
      <c r="G45" s="1">
        <v>1</v>
      </c>
      <c r="H45" s="1">
        <f t="shared" si="0"/>
        <v>12</v>
      </c>
      <c r="I45" s="1">
        <f>1+F45</f>
        <v>3</v>
      </c>
      <c r="J45" s="1">
        <f t="shared" si="1"/>
        <v>1</v>
      </c>
      <c r="K45" s="1">
        <f>H45+5</f>
        <v>17</v>
      </c>
    </row>
    <row r="46" spans="1:11" x14ac:dyDescent="0.2">
      <c r="A46" s="1" t="s">
        <v>47</v>
      </c>
      <c r="B46" s="1">
        <v>7</v>
      </c>
      <c r="C46" s="1"/>
      <c r="D46" s="1">
        <v>4</v>
      </c>
      <c r="E46" s="1">
        <v>7</v>
      </c>
      <c r="F46" s="1">
        <v>3</v>
      </c>
      <c r="G46" s="1">
        <v>2</v>
      </c>
      <c r="H46" s="1">
        <f t="shared" si="0"/>
        <v>18</v>
      </c>
      <c r="I46" s="1">
        <f>14+F46</f>
        <v>17</v>
      </c>
      <c r="J46" s="1">
        <f>G46+1</f>
        <v>3</v>
      </c>
      <c r="K46" s="1">
        <f>H46+65</f>
        <v>83</v>
      </c>
    </row>
    <row r="47" spans="1:11" x14ac:dyDescent="0.2">
      <c r="A47" s="1" t="s">
        <v>48</v>
      </c>
      <c r="B47" s="1">
        <v>5</v>
      </c>
      <c r="C47" s="1"/>
      <c r="D47" s="1">
        <v>4</v>
      </c>
      <c r="E47" s="1">
        <v>4</v>
      </c>
      <c r="F47" s="1">
        <v>3</v>
      </c>
      <c r="G47" s="1"/>
      <c r="H47" s="1">
        <f t="shared" si="0"/>
        <v>13</v>
      </c>
      <c r="I47" s="1">
        <f>12+F47</f>
        <v>15</v>
      </c>
      <c r="J47" s="1">
        <f>G47+2</f>
        <v>2</v>
      </c>
      <c r="K47" s="1">
        <f>H47+56</f>
        <v>69</v>
      </c>
    </row>
    <row r="48" spans="1:11" x14ac:dyDescent="0.2">
      <c r="A48" s="1" t="s">
        <v>29</v>
      </c>
      <c r="B48" s="1">
        <v>4</v>
      </c>
      <c r="C48" s="1"/>
      <c r="D48" s="1"/>
      <c r="E48" s="1"/>
      <c r="F48" s="1">
        <v>1</v>
      </c>
      <c r="G48" s="1"/>
      <c r="H48" s="1">
        <f t="shared" si="0"/>
        <v>4</v>
      </c>
      <c r="I48" s="1">
        <f>10+F48</f>
        <v>11</v>
      </c>
      <c r="J48" s="1">
        <f>G48+1</f>
        <v>1</v>
      </c>
      <c r="K48" s="1">
        <f>H48+47</f>
        <v>51</v>
      </c>
    </row>
    <row r="49" spans="1:11" x14ac:dyDescent="0.2">
      <c r="A49" s="1" t="s">
        <v>60</v>
      </c>
      <c r="B49" s="1"/>
      <c r="C49" s="1"/>
      <c r="D49" s="1"/>
      <c r="E49" s="1">
        <v>5</v>
      </c>
      <c r="F49" s="1">
        <v>1</v>
      </c>
      <c r="G49" s="1"/>
      <c r="H49" s="1">
        <f t="shared" si="0"/>
        <v>5</v>
      </c>
      <c r="I49" s="1">
        <f>F49</f>
        <v>1</v>
      </c>
      <c r="J49" s="1">
        <f t="shared" si="1"/>
        <v>0</v>
      </c>
      <c r="K49" s="1">
        <f t="shared" si="2"/>
        <v>5</v>
      </c>
    </row>
    <row r="50" spans="1:11" x14ac:dyDescent="0.2">
      <c r="A50" s="1" t="s">
        <v>30</v>
      </c>
      <c r="B50" s="1"/>
      <c r="C50" s="1"/>
      <c r="D50" s="1"/>
      <c r="E50" s="1">
        <v>5</v>
      </c>
      <c r="F50" s="1">
        <v>1</v>
      </c>
      <c r="G50" s="1"/>
      <c r="H50" s="1">
        <f t="shared" si="0"/>
        <v>5</v>
      </c>
      <c r="I50" s="1">
        <f>F50</f>
        <v>1</v>
      </c>
      <c r="J50" s="1">
        <f t="shared" si="1"/>
        <v>0</v>
      </c>
      <c r="K50" s="1">
        <f>H50</f>
        <v>5</v>
      </c>
    </row>
  </sheetData>
  <mergeCells count="6">
    <mergeCell ref="F1:F2"/>
    <mergeCell ref="K1:K2"/>
    <mergeCell ref="J1:J2"/>
    <mergeCell ref="I1:I2"/>
    <mergeCell ref="H1:H2"/>
    <mergeCell ref="G1:G2"/>
  </mergeCells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published="0"/>
  <dimension ref="A1:E50"/>
  <sheetViews>
    <sheetView tabSelected="1" zoomScale="150" zoomScaleNormal="150" zoomScalePageLayoutView="150" workbookViewId="0">
      <selection activeCell="D56" sqref="D56"/>
    </sheetView>
  </sheetViews>
  <sheetFormatPr baseColWidth="10" defaultRowHeight="12.75" x14ac:dyDescent="0.2"/>
  <cols>
    <col min="1" max="1" width="22.875" bestFit="1" customWidth="1"/>
    <col min="2" max="2" width="11.875" customWidth="1"/>
    <col min="3" max="3" width="10.125" customWidth="1"/>
  </cols>
  <sheetData>
    <row r="1" spans="1:5" x14ac:dyDescent="0.2">
      <c r="A1" s="10" t="s">
        <v>7</v>
      </c>
      <c r="B1" s="12" t="s">
        <v>41</v>
      </c>
      <c r="C1" s="12"/>
      <c r="D1" s="12"/>
      <c r="E1" s="12"/>
    </row>
    <row r="2" spans="1:5" ht="45" customHeight="1" x14ac:dyDescent="0.2">
      <c r="A2" s="11"/>
      <c r="B2" s="7" t="s">
        <v>31</v>
      </c>
      <c r="C2" s="4" t="s">
        <v>8</v>
      </c>
      <c r="D2" s="4" t="s">
        <v>9</v>
      </c>
      <c r="E2" s="5" t="s">
        <v>32</v>
      </c>
    </row>
    <row r="3" spans="1:5" x14ac:dyDescent="0.2">
      <c r="A3" s="3" t="s">
        <v>76</v>
      </c>
      <c r="B3" s="3">
        <f>'fiche de jeu'!I24+classement!I24</f>
        <v>20</v>
      </c>
      <c r="C3" s="3">
        <f>'fiche de jeu'!J24</f>
        <v>7</v>
      </c>
      <c r="D3" s="3">
        <f>'fiche de jeu'!K24</f>
        <v>103</v>
      </c>
      <c r="E3" s="6">
        <v>1</v>
      </c>
    </row>
    <row r="4" spans="1:5" x14ac:dyDescent="0.2">
      <c r="A4" s="3" t="s">
        <v>87</v>
      </c>
      <c r="B4" s="3">
        <f>'fiche de jeu'!I3+classement!I3</f>
        <v>19</v>
      </c>
      <c r="C4" s="3">
        <f>'fiche de jeu'!J3</f>
        <v>2</v>
      </c>
      <c r="D4" s="3">
        <f>'fiche de jeu'!K3</f>
        <v>93</v>
      </c>
      <c r="E4" s="6">
        <v>2</v>
      </c>
    </row>
    <row r="5" spans="1:5" x14ac:dyDescent="0.2">
      <c r="A5" s="3" t="s">
        <v>88</v>
      </c>
      <c r="B5" s="3">
        <f>'fiche de jeu'!I38+classement!I38</f>
        <v>18</v>
      </c>
      <c r="C5" s="3">
        <f>'fiche de jeu'!J38</f>
        <v>2</v>
      </c>
      <c r="D5" s="3">
        <f>'fiche de jeu'!K38</f>
        <v>88</v>
      </c>
      <c r="E5" s="6">
        <v>3</v>
      </c>
    </row>
    <row r="6" spans="1:5" x14ac:dyDescent="0.2">
      <c r="A6" s="3" t="s">
        <v>64</v>
      </c>
      <c r="B6" s="3">
        <f>'fiche de jeu'!I6+classement!I6</f>
        <v>16</v>
      </c>
      <c r="C6" s="3">
        <f>'fiche de jeu'!J6</f>
        <v>4</v>
      </c>
      <c r="D6" s="3">
        <f>'fiche de jeu'!K6</f>
        <v>83</v>
      </c>
      <c r="E6" s="6">
        <v>4</v>
      </c>
    </row>
    <row r="7" spans="1:5" x14ac:dyDescent="0.2">
      <c r="A7" s="3" t="s">
        <v>47</v>
      </c>
      <c r="B7" s="3">
        <f>'fiche de jeu'!I46+classement!I46</f>
        <v>17</v>
      </c>
      <c r="C7" s="3">
        <f>'fiche de jeu'!J46</f>
        <v>3</v>
      </c>
      <c r="D7" s="3">
        <f>'fiche de jeu'!K46</f>
        <v>83</v>
      </c>
      <c r="E7" s="6" t="s">
        <v>33</v>
      </c>
    </row>
    <row r="8" spans="1:5" x14ac:dyDescent="0.2">
      <c r="A8" s="3" t="s">
        <v>80</v>
      </c>
      <c r="B8" s="3">
        <f>'fiche de jeu'!I28+classement!I28</f>
        <v>17</v>
      </c>
      <c r="C8" s="3">
        <f>'fiche de jeu'!J28</f>
        <v>0</v>
      </c>
      <c r="D8" s="3">
        <f>'fiche de jeu'!K28</f>
        <v>82</v>
      </c>
      <c r="E8" s="6">
        <v>5</v>
      </c>
    </row>
    <row r="9" spans="1:5" x14ac:dyDescent="0.2">
      <c r="A9" s="3" t="s">
        <v>90</v>
      </c>
      <c r="B9" s="3">
        <f>'fiche de jeu'!I43+classement!I43</f>
        <v>19</v>
      </c>
      <c r="C9" s="3">
        <f>'fiche de jeu'!J43</f>
        <v>1</v>
      </c>
      <c r="D9" s="3">
        <f>'fiche de jeu'!K43</f>
        <v>82</v>
      </c>
      <c r="E9" s="6" t="s">
        <v>34</v>
      </c>
    </row>
    <row r="10" spans="1:5" x14ac:dyDescent="0.2">
      <c r="A10" s="3" t="s">
        <v>70</v>
      </c>
      <c r="B10" s="3">
        <f>'fiche de jeu'!I13+classement!I13</f>
        <v>15</v>
      </c>
      <c r="C10" s="3">
        <f>'fiche de jeu'!J13</f>
        <v>5</v>
      </c>
      <c r="D10" s="3">
        <f>'fiche de jeu'!K13</f>
        <v>81</v>
      </c>
      <c r="E10" s="6">
        <v>6</v>
      </c>
    </row>
    <row r="11" spans="1:5" x14ac:dyDescent="0.2">
      <c r="A11" s="3" t="s">
        <v>84</v>
      </c>
      <c r="B11" s="3">
        <f>'fiche de jeu'!I33+classement!I33</f>
        <v>19</v>
      </c>
      <c r="C11" s="3">
        <f>'fiche de jeu'!J33</f>
        <v>1</v>
      </c>
      <c r="D11" s="3">
        <f>'fiche de jeu'!K33</f>
        <v>80</v>
      </c>
      <c r="E11" s="6">
        <v>7</v>
      </c>
    </row>
    <row r="12" spans="1:5" x14ac:dyDescent="0.2">
      <c r="A12" s="3" t="s">
        <v>46</v>
      </c>
      <c r="B12" s="3">
        <f>'fiche de jeu'!I42+classement!I42</f>
        <v>17</v>
      </c>
      <c r="C12" s="3">
        <f>'fiche de jeu'!J42</f>
        <v>2</v>
      </c>
      <c r="D12" s="3">
        <f>'fiche de jeu'!K42</f>
        <v>80</v>
      </c>
      <c r="E12" s="6" t="s">
        <v>35</v>
      </c>
    </row>
    <row r="13" spans="1:5" x14ac:dyDescent="0.2">
      <c r="A13" s="3" t="s">
        <v>75</v>
      </c>
      <c r="B13" s="3">
        <f>'fiche de jeu'!I21+classement!I21</f>
        <v>17</v>
      </c>
      <c r="C13" s="3">
        <f>'fiche de jeu'!J21</f>
        <v>3</v>
      </c>
      <c r="D13" s="3">
        <f>'fiche de jeu'!K21</f>
        <v>79</v>
      </c>
      <c r="E13" s="6">
        <v>8</v>
      </c>
    </row>
    <row r="14" spans="1:5" x14ac:dyDescent="0.2">
      <c r="A14" s="3" t="s">
        <v>42</v>
      </c>
      <c r="B14" s="3">
        <f>'fiche de jeu'!I35+classement!I35</f>
        <v>15</v>
      </c>
      <c r="C14" s="3">
        <f>'fiche de jeu'!J35</f>
        <v>5</v>
      </c>
      <c r="D14" s="3">
        <f>'fiche de jeu'!K35</f>
        <v>79</v>
      </c>
      <c r="E14" s="6" t="s">
        <v>36</v>
      </c>
    </row>
    <row r="15" spans="1:5" x14ac:dyDescent="0.2">
      <c r="A15" s="3" t="s">
        <v>74</v>
      </c>
      <c r="B15" s="3">
        <f>'fiche de jeu'!I20+classement!I20</f>
        <v>15</v>
      </c>
      <c r="C15" s="3">
        <f>'fiche de jeu'!J20</f>
        <v>4</v>
      </c>
      <c r="D15" s="3">
        <f>'fiche de jeu'!K20</f>
        <v>77</v>
      </c>
      <c r="E15" s="6">
        <v>9</v>
      </c>
    </row>
    <row r="16" spans="1:5" x14ac:dyDescent="0.2">
      <c r="A16" s="3" t="s">
        <v>66</v>
      </c>
      <c r="B16" s="3">
        <f>'fiche de jeu'!I8+classement!I8</f>
        <v>17</v>
      </c>
      <c r="C16" s="3">
        <f>'fiche de jeu'!J8</f>
        <v>2</v>
      </c>
      <c r="D16" s="3">
        <f>'fiche de jeu'!K8</f>
        <v>71</v>
      </c>
      <c r="E16" s="6">
        <v>10</v>
      </c>
    </row>
    <row r="17" spans="1:5" x14ac:dyDescent="0.2">
      <c r="A17" s="3" t="s">
        <v>48</v>
      </c>
      <c r="B17" s="3">
        <f>'fiche de jeu'!I47+classement!I47</f>
        <v>15</v>
      </c>
      <c r="C17" s="3">
        <f>'fiche de jeu'!J47</f>
        <v>2</v>
      </c>
      <c r="D17" s="3">
        <f>'fiche de jeu'!K47</f>
        <v>69</v>
      </c>
      <c r="E17" s="6">
        <v>11</v>
      </c>
    </row>
    <row r="18" spans="1:5" x14ac:dyDescent="0.2">
      <c r="A18" s="3" t="s">
        <v>50</v>
      </c>
      <c r="B18" s="3">
        <f>'fiche de jeu'!I16+classement!I16</f>
        <v>18</v>
      </c>
      <c r="C18" s="3">
        <f>'fiche de jeu'!J16</f>
        <v>0</v>
      </c>
      <c r="D18" s="3">
        <f>'fiche de jeu'!K16</f>
        <v>68</v>
      </c>
      <c r="E18" s="6">
        <v>12</v>
      </c>
    </row>
    <row r="19" spans="1:5" x14ac:dyDescent="0.2">
      <c r="A19" s="3" t="s">
        <v>0</v>
      </c>
      <c r="B19" s="3">
        <f>'fiche de jeu'!I34+classement!I34</f>
        <v>17</v>
      </c>
      <c r="C19" s="3">
        <f>'fiche de jeu'!J34</f>
        <v>1</v>
      </c>
      <c r="D19" s="3">
        <f>'fiche de jeu'!K34</f>
        <v>67</v>
      </c>
      <c r="E19" s="6">
        <v>13</v>
      </c>
    </row>
    <row r="20" spans="1:5" x14ac:dyDescent="0.2">
      <c r="A20" s="3" t="s">
        <v>1</v>
      </c>
      <c r="B20" s="3">
        <f>'fiche de jeu'!I41+classement!I41</f>
        <v>17</v>
      </c>
      <c r="C20" s="3">
        <f>'fiche de jeu'!J41</f>
        <v>0</v>
      </c>
      <c r="D20" s="3">
        <f>'fiche de jeu'!K41</f>
        <v>67</v>
      </c>
      <c r="E20" s="6" t="s">
        <v>37</v>
      </c>
    </row>
    <row r="21" spans="1:5" x14ac:dyDescent="0.2">
      <c r="A21" s="3" t="s">
        <v>44</v>
      </c>
      <c r="B21" s="3">
        <f>'fiche de jeu'!I37+classement!I37</f>
        <v>14</v>
      </c>
      <c r="C21" s="3">
        <f>'fiche de jeu'!J37</f>
        <v>1</v>
      </c>
      <c r="D21" s="3">
        <f>'fiche de jeu'!K37</f>
        <v>56</v>
      </c>
      <c r="E21" s="6">
        <v>14</v>
      </c>
    </row>
    <row r="22" spans="1:5" x14ac:dyDescent="0.2">
      <c r="A22" s="3" t="s">
        <v>2</v>
      </c>
      <c r="B22" s="3">
        <f>'fiche de jeu'!I48+classement!I48</f>
        <v>11</v>
      </c>
      <c r="C22" s="3">
        <f>'fiche de jeu'!J48</f>
        <v>1</v>
      </c>
      <c r="D22" s="3">
        <f>'fiche de jeu'!K48</f>
        <v>51</v>
      </c>
      <c r="E22" s="6">
        <v>15</v>
      </c>
    </row>
    <row r="23" spans="1:5" x14ac:dyDescent="0.2">
      <c r="A23" s="3" t="s">
        <v>3</v>
      </c>
      <c r="B23" s="3">
        <f>'fiche de jeu'!I22+classement!I22</f>
        <v>8</v>
      </c>
      <c r="C23" s="3">
        <f>'fiche de jeu'!J22</f>
        <v>3</v>
      </c>
      <c r="D23" s="3">
        <f>'fiche de jeu'!K22</f>
        <v>47</v>
      </c>
      <c r="E23" s="6">
        <v>16</v>
      </c>
    </row>
    <row r="24" spans="1:5" x14ac:dyDescent="0.2">
      <c r="A24" s="3" t="s">
        <v>73</v>
      </c>
      <c r="B24" s="3">
        <f>'fiche de jeu'!I19+classement!I19</f>
        <v>11</v>
      </c>
      <c r="C24" s="3">
        <f>'fiche de jeu'!J19</f>
        <v>0</v>
      </c>
      <c r="D24" s="3">
        <f>'fiche de jeu'!K19</f>
        <v>45</v>
      </c>
      <c r="E24" s="6">
        <v>17</v>
      </c>
    </row>
    <row r="25" spans="1:5" x14ac:dyDescent="0.2">
      <c r="A25" s="3" t="s">
        <v>45</v>
      </c>
      <c r="B25" s="3">
        <f>'fiche de jeu'!I40+classement!I40</f>
        <v>9</v>
      </c>
      <c r="C25" s="3">
        <f>'fiche de jeu'!J40</f>
        <v>1</v>
      </c>
      <c r="D25" s="3">
        <f>'fiche de jeu'!K40</f>
        <v>43</v>
      </c>
      <c r="E25" s="6">
        <v>18</v>
      </c>
    </row>
    <row r="26" spans="1:5" x14ac:dyDescent="0.2">
      <c r="A26" s="3" t="s">
        <v>83</v>
      </c>
      <c r="B26" s="3">
        <f>'fiche de jeu'!I31+classement!I31</f>
        <v>10</v>
      </c>
      <c r="C26" s="3">
        <f>'fiche de jeu'!J31</f>
        <v>0</v>
      </c>
      <c r="D26" s="3">
        <f>'fiche de jeu'!K31</f>
        <v>41</v>
      </c>
      <c r="E26" s="6">
        <v>19</v>
      </c>
    </row>
    <row r="27" spans="1:5" x14ac:dyDescent="0.2">
      <c r="A27" s="3" t="s">
        <v>69</v>
      </c>
      <c r="B27" s="3">
        <f>'fiche de jeu'!I12+classement!I12</f>
        <v>8</v>
      </c>
      <c r="C27" s="3">
        <f>'fiche de jeu'!J12</f>
        <v>0</v>
      </c>
      <c r="D27" s="3">
        <f>'fiche de jeu'!K12</f>
        <v>37</v>
      </c>
      <c r="E27" s="6">
        <v>20</v>
      </c>
    </row>
    <row r="28" spans="1:5" x14ac:dyDescent="0.2">
      <c r="A28" s="3" t="s">
        <v>5</v>
      </c>
      <c r="B28" s="3">
        <f>'fiche de jeu'!I32+classement!I32</f>
        <v>6</v>
      </c>
      <c r="C28" s="3">
        <f>'fiche de jeu'!J32</f>
        <v>3</v>
      </c>
      <c r="D28" s="3">
        <f>'fiche de jeu'!K32</f>
        <v>35</v>
      </c>
      <c r="E28" s="6">
        <v>21</v>
      </c>
    </row>
    <row r="29" spans="1:5" x14ac:dyDescent="0.2">
      <c r="A29" s="3" t="s">
        <v>43</v>
      </c>
      <c r="B29" s="3">
        <f>'fiche de jeu'!I36+classement!I36</f>
        <v>8</v>
      </c>
      <c r="C29" s="3">
        <f>'fiche de jeu'!J36</f>
        <v>1</v>
      </c>
      <c r="D29" s="3">
        <f>'fiche de jeu'!K36</f>
        <v>33</v>
      </c>
      <c r="E29" s="6">
        <v>22</v>
      </c>
    </row>
    <row r="30" spans="1:5" x14ac:dyDescent="0.2">
      <c r="A30" s="3" t="s">
        <v>63</v>
      </c>
      <c r="B30" s="3">
        <f>'fiche de jeu'!I5+classement!I5</f>
        <v>5</v>
      </c>
      <c r="C30" s="3">
        <f>'fiche de jeu'!J5</f>
        <v>3</v>
      </c>
      <c r="D30" s="3">
        <f>'fiche de jeu'!K5</f>
        <v>30</v>
      </c>
      <c r="E30" s="6">
        <v>23</v>
      </c>
    </row>
    <row r="31" spans="1:5" x14ac:dyDescent="0.2">
      <c r="A31" s="3" t="s">
        <v>4</v>
      </c>
      <c r="B31" s="3">
        <f>'fiche de jeu'!I11+classement!I11</f>
        <v>6</v>
      </c>
      <c r="C31" s="3">
        <f>'fiche de jeu'!J11</f>
        <v>0</v>
      </c>
      <c r="D31" s="3">
        <f>'fiche de jeu'!K11</f>
        <v>27</v>
      </c>
      <c r="E31" s="6">
        <v>24</v>
      </c>
    </row>
    <row r="32" spans="1:5" x14ac:dyDescent="0.2">
      <c r="A32" s="3" t="s">
        <v>67</v>
      </c>
      <c r="B32" s="3">
        <f>'fiche de jeu'!I9+classement!I9</f>
        <v>5</v>
      </c>
      <c r="C32" s="3">
        <f>'fiche de jeu'!J9</f>
        <v>0</v>
      </c>
      <c r="D32" s="3">
        <f>'fiche de jeu'!K9</f>
        <v>19</v>
      </c>
      <c r="E32" s="6">
        <v>25</v>
      </c>
    </row>
    <row r="33" spans="1:5" x14ac:dyDescent="0.2">
      <c r="A33" s="3" t="s">
        <v>53</v>
      </c>
      <c r="B33" s="3">
        <f>'fiche de jeu'!I45+classement!I45</f>
        <v>3</v>
      </c>
      <c r="C33" s="3">
        <f>'fiche de jeu'!J45</f>
        <v>1</v>
      </c>
      <c r="D33" s="3">
        <f>'fiche de jeu'!K45</f>
        <v>17</v>
      </c>
      <c r="E33" s="6">
        <v>26</v>
      </c>
    </row>
    <row r="34" spans="1:5" x14ac:dyDescent="0.2">
      <c r="A34" s="3" t="s">
        <v>81</v>
      </c>
      <c r="B34" s="3">
        <f>'fiche de jeu'!I29+classement!I29</f>
        <v>3</v>
      </c>
      <c r="C34" s="3">
        <f>'fiche de jeu'!J29</f>
        <v>1</v>
      </c>
      <c r="D34" s="3">
        <f>'fiche de jeu'!K29</f>
        <v>15</v>
      </c>
      <c r="E34" s="6">
        <v>27</v>
      </c>
    </row>
    <row r="35" spans="1:5" x14ac:dyDescent="0.2">
      <c r="A35" s="3" t="s">
        <v>52</v>
      </c>
      <c r="B35" s="3">
        <f>'fiche de jeu'!I44+classement!I44</f>
        <v>3</v>
      </c>
      <c r="C35" s="3">
        <f>'fiche de jeu'!J44</f>
        <v>0</v>
      </c>
      <c r="D35" s="3">
        <f>'fiche de jeu'!K44</f>
        <v>10</v>
      </c>
      <c r="E35" s="6">
        <v>28</v>
      </c>
    </row>
    <row r="36" spans="1:5" x14ac:dyDescent="0.2">
      <c r="A36" s="3" t="s">
        <v>56</v>
      </c>
      <c r="B36" s="3">
        <f>'fiche de jeu'!I4+classement!I4</f>
        <v>2</v>
      </c>
      <c r="C36" s="3">
        <f>'fiche de jeu'!J4</f>
        <v>0</v>
      </c>
      <c r="D36" s="3">
        <f>'fiche de jeu'!K4</f>
        <v>9</v>
      </c>
      <c r="E36" s="6">
        <v>29</v>
      </c>
    </row>
    <row r="37" spans="1:5" x14ac:dyDescent="0.2">
      <c r="A37" s="3" t="s">
        <v>55</v>
      </c>
      <c r="B37" s="3">
        <f>'fiche de jeu'!I18+classement!I18</f>
        <v>17</v>
      </c>
      <c r="C37" s="3">
        <f>'fiche de jeu'!J18</f>
        <v>0</v>
      </c>
      <c r="D37" s="3">
        <f>'fiche de jeu'!K18</f>
        <v>9</v>
      </c>
      <c r="E37" s="6" t="s">
        <v>38</v>
      </c>
    </row>
    <row r="38" spans="1:5" x14ac:dyDescent="0.2">
      <c r="A38" s="3" t="s">
        <v>54</v>
      </c>
      <c r="B38" s="3">
        <f>'fiche de jeu'!I39+classement!I39</f>
        <v>2</v>
      </c>
      <c r="C38" s="3">
        <f>'fiche de jeu'!J39</f>
        <v>0</v>
      </c>
      <c r="D38" s="3">
        <f>'fiche de jeu'!K39</f>
        <v>9</v>
      </c>
      <c r="E38" s="6" t="s">
        <v>38</v>
      </c>
    </row>
    <row r="39" spans="1:5" x14ac:dyDescent="0.2">
      <c r="A39" s="3" t="s">
        <v>60</v>
      </c>
      <c r="B39" s="3">
        <f>'fiche de jeu'!I49+classement!I49</f>
        <v>1</v>
      </c>
      <c r="C39" s="3">
        <f>'fiche de jeu'!J49</f>
        <v>0</v>
      </c>
      <c r="D39" s="3">
        <f>'fiche de jeu'!K49</f>
        <v>5</v>
      </c>
      <c r="E39" s="6">
        <v>30</v>
      </c>
    </row>
    <row r="40" spans="1:5" x14ac:dyDescent="0.2">
      <c r="A40" s="3" t="s">
        <v>61</v>
      </c>
      <c r="B40" s="3">
        <f>'fiche de jeu'!I50+classement!I50</f>
        <v>1</v>
      </c>
      <c r="C40" s="3">
        <f>'fiche de jeu'!J50</f>
        <v>0</v>
      </c>
      <c r="D40" s="3">
        <f>'fiche de jeu'!K50</f>
        <v>5</v>
      </c>
      <c r="E40" s="6" t="s">
        <v>39</v>
      </c>
    </row>
    <row r="41" spans="1:5" x14ac:dyDescent="0.2">
      <c r="A41" s="3" t="s">
        <v>57</v>
      </c>
      <c r="B41" s="3">
        <f>'fiche de jeu'!I17+classement!I17</f>
        <v>1</v>
      </c>
      <c r="C41" s="3">
        <f>'fiche de jeu'!J17</f>
        <v>0</v>
      </c>
      <c r="D41" s="3">
        <f>'fiche de jeu'!K17</f>
        <v>4</v>
      </c>
      <c r="E41" s="6">
        <v>31</v>
      </c>
    </row>
    <row r="42" spans="1:5" x14ac:dyDescent="0.2">
      <c r="A42" s="3" t="s">
        <v>58</v>
      </c>
      <c r="B42" s="3">
        <f>'fiche de jeu'!I23+classement!I23</f>
        <v>1</v>
      </c>
      <c r="C42" s="3">
        <f>'fiche de jeu'!J23</f>
        <v>0</v>
      </c>
      <c r="D42" s="3">
        <f>'fiche de jeu'!K23</f>
        <v>4</v>
      </c>
      <c r="E42" s="6" t="s">
        <v>40</v>
      </c>
    </row>
    <row r="43" spans="1:5" x14ac:dyDescent="0.2">
      <c r="A43" s="3" t="s">
        <v>77</v>
      </c>
      <c r="B43" s="3">
        <f>'fiche de jeu'!I25+classement!I25</f>
        <v>2</v>
      </c>
      <c r="C43" s="3">
        <f>'fiche de jeu'!J25</f>
        <v>0</v>
      </c>
      <c r="D43" s="3">
        <f>'fiche de jeu'!K25</f>
        <v>4</v>
      </c>
      <c r="E43" s="6" t="s">
        <v>40</v>
      </c>
    </row>
    <row r="44" spans="1:5" x14ac:dyDescent="0.2">
      <c r="A44" s="3" t="s">
        <v>68</v>
      </c>
      <c r="B44" s="3">
        <f>'fiche de jeu'!I10+classement!I10</f>
        <v>1</v>
      </c>
      <c r="C44" s="3">
        <f>'fiche de jeu'!J10</f>
        <v>0</v>
      </c>
      <c r="D44" s="3">
        <f>'fiche de jeu'!K10</f>
        <v>3</v>
      </c>
      <c r="E44" s="6">
        <v>32</v>
      </c>
    </row>
    <row r="45" spans="1:5" x14ac:dyDescent="0.2">
      <c r="A45" s="3" t="s">
        <v>65</v>
      </c>
      <c r="B45" s="3">
        <f>'fiche de jeu'!I7+classement!I7</f>
        <v>0</v>
      </c>
      <c r="C45" s="3">
        <f>'fiche de jeu'!J7</f>
        <v>0</v>
      </c>
      <c r="D45" s="3">
        <f>'fiche de jeu'!K7</f>
        <v>0</v>
      </c>
      <c r="E45" s="6">
        <v>33</v>
      </c>
    </row>
    <row r="46" spans="1:5" x14ac:dyDescent="0.2">
      <c r="A46" s="3" t="s">
        <v>71</v>
      </c>
      <c r="B46" s="3">
        <f>'fiche de jeu'!I14+classement!I14</f>
        <v>0</v>
      </c>
      <c r="C46" s="3">
        <f>'fiche de jeu'!J14</f>
        <v>0</v>
      </c>
      <c r="D46" s="3">
        <f>'fiche de jeu'!K14</f>
        <v>0</v>
      </c>
      <c r="E46" s="6">
        <v>33</v>
      </c>
    </row>
    <row r="47" spans="1:5" x14ac:dyDescent="0.2">
      <c r="A47" s="3" t="s">
        <v>72</v>
      </c>
      <c r="B47" s="3">
        <f>'fiche de jeu'!I15+classement!I15</f>
        <v>0</v>
      </c>
      <c r="C47" s="3">
        <f>'fiche de jeu'!J15</f>
        <v>0</v>
      </c>
      <c r="D47" s="3">
        <f>'fiche de jeu'!K15</f>
        <v>0</v>
      </c>
      <c r="E47" s="6">
        <v>33</v>
      </c>
    </row>
    <row r="48" spans="1:5" x14ac:dyDescent="0.2">
      <c r="A48" s="3" t="s">
        <v>78</v>
      </c>
      <c r="B48" s="3">
        <f>'fiche de jeu'!I26+classement!I26</f>
        <v>0</v>
      </c>
      <c r="C48" s="3">
        <f>'fiche de jeu'!J26</f>
        <v>0</v>
      </c>
      <c r="D48" s="3">
        <f>'fiche de jeu'!K26</f>
        <v>0</v>
      </c>
      <c r="E48" s="6">
        <v>33</v>
      </c>
    </row>
    <row r="49" spans="1:5" x14ac:dyDescent="0.2">
      <c r="A49" s="3" t="s">
        <v>79</v>
      </c>
      <c r="B49" s="3">
        <f>'fiche de jeu'!I27+classement!I27</f>
        <v>0</v>
      </c>
      <c r="C49" s="3">
        <f>'fiche de jeu'!J27</f>
        <v>0</v>
      </c>
      <c r="D49" s="3">
        <f>'fiche de jeu'!K27</f>
        <v>0</v>
      </c>
      <c r="E49" s="6">
        <v>33</v>
      </c>
    </row>
    <row r="50" spans="1:5" x14ac:dyDescent="0.2">
      <c r="A50" s="3" t="s">
        <v>82</v>
      </c>
      <c r="B50" s="3">
        <f>'fiche de jeu'!I30+classement!I30</f>
        <v>0</v>
      </c>
      <c r="C50" s="3">
        <f>'fiche de jeu'!J30</f>
        <v>0</v>
      </c>
      <c r="D50" s="3">
        <f>'fiche de jeu'!K30</f>
        <v>0</v>
      </c>
      <c r="E50" s="6">
        <v>33</v>
      </c>
    </row>
  </sheetData>
  <autoFilter ref="A2:D2"/>
  <sortState ref="A3:D50">
    <sortCondition descending="1" ref="D4:D50"/>
  </sortState>
  <mergeCells count="2">
    <mergeCell ref="A1:A2"/>
    <mergeCell ref="B1:E1"/>
  </mergeCells>
  <phoneticPr fontId="2" type="noConversion"/>
  <pageMargins left="0.75" right="0.75" top="1" bottom="1" header="0.5" footer="0.5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fiche de jeu</vt:lpstr>
      <vt:lpstr>classement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 Pro</dc:creator>
  <cp:lastModifiedBy>Aurélie Vayssettes</cp:lastModifiedBy>
  <dcterms:created xsi:type="dcterms:W3CDTF">2019-03-03T17:22:16Z</dcterms:created>
  <dcterms:modified xsi:type="dcterms:W3CDTF">2019-03-11T18:45:33Z</dcterms:modified>
</cp:coreProperties>
</file>